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XI дополнение" sheetId="1" r:id="rId1"/>
  </sheets>
  <definedNames>
    <definedName name="_xlnm._FilterDatabase" localSheetId="0" hidden="1">'XI дополнение'!$A$15:$X$216</definedName>
  </definedNames>
  <calcPr fullCalcOnLoad="1"/>
</workbook>
</file>

<file path=xl/sharedStrings.xml><?xml version="1.0" encoding="utf-8"?>
<sst xmlns="http://schemas.openxmlformats.org/spreadsheetml/2006/main" count="1721" uniqueCount="552">
  <si>
    <t xml:space="preserve">№ </t>
  </si>
  <si>
    <t>Наименование организации (на русском языке)</t>
  </si>
  <si>
    <t>Код по КПВЭД (6 знаков)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</si>
  <si>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</si>
  <si>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</si>
  <si>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СТ РК, ГОСТ, ТУ и т.д. (на государственном языке)</t>
  </si>
  <si>
    <t>Краткая характеристика (описание) товаров, работ и услуг с указанием СТ РК, ГОСТ, ТУ и т.д. (на русском языке)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</si>
  <si>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</si>
  <si>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</si>
  <si>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</si>
  <si>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</si>
  <si>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</si>
  <si>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</si>
  <si>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</si>
  <si>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</si>
  <si>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</si>
  <si>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</si>
  <si>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</si>
  <si>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</si>
  <si>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</si>
  <si>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</si>
  <si>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</si>
  <si>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</si>
  <si>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</si>
  <si>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Включить следующие позиции:</t>
  </si>
  <si>
    <t>ОТ</t>
  </si>
  <si>
    <t>авансовый платеж - 0%, оставшаяся часть в течение 30 р.д. с момента подписания акта приема-передачи</t>
  </si>
  <si>
    <t>АО "РД "КазМунайГаз"</t>
  </si>
  <si>
    <t>3.Услуги</t>
  </si>
  <si>
    <t>итого по услугам</t>
  </si>
  <si>
    <t>Исключить следующие позиции:</t>
  </si>
  <si>
    <t>ОИ</t>
  </si>
  <si>
    <t>г.Астана</t>
  </si>
  <si>
    <t>43.99.70</t>
  </si>
  <si>
    <t xml:space="preserve"> </t>
  </si>
  <si>
    <t>2.Работы</t>
  </si>
  <si>
    <t>итого по работам</t>
  </si>
  <si>
    <t>71.12.19</t>
  </si>
  <si>
    <t>Атырауская область</t>
  </si>
  <si>
    <t>апрель-май</t>
  </si>
  <si>
    <t>ЦП</t>
  </si>
  <si>
    <t>г.Жанаозен</t>
  </si>
  <si>
    <t>Департамент социальной политики</t>
  </si>
  <si>
    <t>авансовый платеж "0%", оставшаяся часть в течение 30 р.д. с момента подписания акта приема-передачи</t>
  </si>
  <si>
    <t>DDP</t>
  </si>
  <si>
    <t>итого по товарам</t>
  </si>
  <si>
    <t>март-декабрь</t>
  </si>
  <si>
    <t>74.30.11</t>
  </si>
  <si>
    <t>71.12.32</t>
  </si>
  <si>
    <t>январь-февраль</t>
  </si>
  <si>
    <t xml:space="preserve"> г.Астана, пр.Кабанбай батыра 17</t>
  </si>
  <si>
    <t>г.Атырау, ул.Валиханова 1</t>
  </si>
  <si>
    <t>г.Жанаозен, ул.Сатпаева 3</t>
  </si>
  <si>
    <t>г.Атырау</t>
  </si>
  <si>
    <t>авансовый платеж - 30%, оставшаяся часть в течение 30 р.д. с момента подписания акта приема-передачи</t>
  </si>
  <si>
    <t>ШТ</t>
  </si>
  <si>
    <t>1.Товары</t>
  </si>
  <si>
    <t>Департамент логистики</t>
  </si>
  <si>
    <t>71.12.31</t>
  </si>
  <si>
    <t>май-декабрь</t>
  </si>
  <si>
    <t>11.20.12</t>
  </si>
  <si>
    <t>«Өзенмұнайгаз» ӨФ кен орындарындағы ұңғымаларды күрделі жөндеу</t>
  </si>
  <si>
    <t>Работы по капитальному ремонту скважин на месторождениях ПФ "Озенмунайгаз"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</si>
  <si>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</si>
  <si>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итого включить</t>
  </si>
  <si>
    <t>шт.</t>
  </si>
  <si>
    <t>Департамент обустройства и капитального строительства</t>
  </si>
  <si>
    <t>март, апрель 2011</t>
  </si>
  <si>
    <t>итого исключить</t>
  </si>
  <si>
    <t>Департамент охраны труда и окружающей среды</t>
  </si>
  <si>
    <t xml:space="preserve"> авансовый платеж - 0%, оставшаяся часть в течение 30 рабочих дней с момента предоставления акта оказанных услуг</t>
  </si>
  <si>
    <t>Департамент управления геологоразведочными проектами</t>
  </si>
  <si>
    <t>74.20.71</t>
  </si>
  <si>
    <t xml:space="preserve"> Атырауская область</t>
  </si>
  <si>
    <t>февраль-декабрь</t>
  </si>
  <si>
    <t>71.12.33</t>
  </si>
  <si>
    <t>2 Р</t>
  </si>
  <si>
    <t>43.13.10</t>
  </si>
  <si>
    <t xml:space="preserve">Қаратон-Сарқамыс блогында 2Д-МОГТ сейсмикалық барлау (Кенарал, Қаратон О., Безымянная құрылымдары) </t>
  </si>
  <si>
    <t>Полевые сейсморазведочные работы 2Д-МОГТ на блоке Каратон-Саркамыс (структуры Кенарал, Каратон Юж., Безымянная)</t>
  </si>
  <si>
    <t xml:space="preserve">900 қума м 2Д-МОГТ сейсмикалық барлау дала жұмыстарын жүргізу оның ішінде супервайзиялық жұмыстар, ҚОӘБ, экомониторинг және дала жұмыстарымен өңдеу және пайымдау техникалық жоба жасау </t>
  </si>
  <si>
    <t xml:space="preserve">Проведение полевых сейсморазведочных работ 2Д-МОГТ в объеме 900 пог.км в т.ч. супервайзерство, ОВОС, экомониторинг и составление техпроекта на полевые работы, обработку и интерпретацию </t>
  </si>
  <si>
    <t>Өзен Қарамандыбас блогында ұңғыма салу (Бодрай құрылымы)</t>
  </si>
  <si>
    <t>Строительство скважины на блоке Узень Карамандыбас (структура Бодрай)</t>
  </si>
  <si>
    <t xml:space="preserve">Бұрғылау қондырғысын жұмылдыру, жобалық тереңдік 2200 м іздестіру-барлау ұңғымасын бұрғылау, бекіту және игеру  </t>
  </si>
  <si>
    <t>Мобилизация буровой установки, бурение, крепление и освоение поисково-разведочной скважины проектной глубиной 2200 м</t>
  </si>
  <si>
    <t>Лиман блогында 3Д деректерді өңдеу және пайымдау (Новобогат Оңтүстік Шығыс)</t>
  </si>
  <si>
    <t>Обработка и интерпретация данных 3Д на блоке Лиман (структура Новобогатинск ЮВ)</t>
  </si>
  <si>
    <t>165 ш.км 3Д-МОГТ сейсмикалық деректерді өңдеу және пайымдау (оның ішінде супервайзиялық жұмыстар және сараптамалық қорытындылау)</t>
  </si>
  <si>
    <t xml:space="preserve">Обработка и интерпретация  (в т.ч. супервайзерство и экспертное заключение на сейсмический отчет) сейсмических данных 3Д в объеме 165 кв.км </t>
  </si>
  <si>
    <t xml:space="preserve">Ұңғымаларда геофизикалық зерттеу және перфорациялық-жару жұмыстарды жүргізу
 </t>
  </si>
  <si>
    <t xml:space="preserve">Услуги по проведению геофизических исследований скважин и перфорационно-взрывных работ </t>
  </si>
  <si>
    <t>Услуги по проведению геолого-технологических исследований и газового каротажа в поисково-разведочных скважинах</t>
  </si>
  <si>
    <t>Р-9 блогында 3Д деректерді өңдеу және пайымдау (Шоқат құрылымы)</t>
  </si>
  <si>
    <t xml:space="preserve">Обработка и интерпретация данных 3Д на блоке Р-9 (структура Шокат)  </t>
  </si>
  <si>
    <t>224 ш.км 3Д-МОГТ сейсмикалық деректерді өңдеу және пайымдау (оның ішінде супервайзиялық жұмыстар және сараптамалық қорытындылау)</t>
  </si>
  <si>
    <t xml:space="preserve">Обработка и интерпретация  (в т.ч. супервайзерство и экспертное заключение на сейсмический отчет) сейсмических данных 3Д в объеме 224 кв.км </t>
  </si>
  <si>
    <t>Іздестіру-барлау ұңғымаларында геологиялық-техникалық зерттеулер мен газ каротажын жүргізу жөніндегі қызмет көрсетулер</t>
  </si>
  <si>
    <t>Өзен Қарамандыбас блогында ҰГЗ және ПЖЖ (Бодрай құрылымы)</t>
  </si>
  <si>
    <t>ГИС и ПВР на блоке Узень Карамандыбас (структура Бодрай)</t>
  </si>
  <si>
    <t>Өзен Қарамандыбас блогында ГТЗ (Бодрай құрылымдары)</t>
  </si>
  <si>
    <t>ГТИ на блоке Узень Карамандыбас (структура Бодрай)</t>
  </si>
  <si>
    <t>Өзен Қарамандыбас блогында ТСК (Бодрай құрылымдары)</t>
  </si>
  <si>
    <t>ВСП на блоке Узень Карамандыбас (структура Бодрай)</t>
  </si>
  <si>
    <t xml:space="preserve">Іздестіру-барлау ұңғымалардағы тігінен сейсмикалық кескіндеудің деректерін тіркеу және өңдеу  </t>
  </si>
  <si>
    <t xml:space="preserve">Услуги по регистрации и обработке данных вертикального сейсмического профилирования в поисково-разведочных скважинах </t>
  </si>
  <si>
    <t>Өзен Қарамандыбас блогында ҰГДЗ (Бодрай құрылымы)</t>
  </si>
  <si>
    <t>ГДИС на блоке Узень Карамандыбас (структура Бодрай)</t>
  </si>
  <si>
    <t>Іздестіру-барлау ұңғымаларында гидродинамикалық зерттеулер жүргізу жөніндегі қызмет көрсетулер</t>
  </si>
  <si>
    <t>Услуги по проведению гидродинамических исследований в поисково-разведочных скважинах</t>
  </si>
  <si>
    <t>Лиман блогында топырақтың құнарлығын техникалық қалпына келтіру</t>
  </si>
  <si>
    <t>Техническая рекультивация земель на блоке Лиман</t>
  </si>
  <si>
    <t>Лиман блогында жердің ландшафтысын түзеу жөніндегі кешенді жұмыстар жүргізу жөніндегі қызмет көрсетулер</t>
  </si>
  <si>
    <t>Услуги по проведению комплекса работ на блоке Лиман по корректировке ландшафта земель</t>
  </si>
  <si>
    <t>Лиман блогында топырақтың құнарлығын биологиялық қалпына келтіру</t>
  </si>
  <si>
    <t>Биологическая рекультивация земель на блоке Лиман</t>
  </si>
  <si>
    <t>Лиман блогында кешенді агротехникалық жұмыстарды жүргізу жөніндегі қызмет көрсетулер</t>
  </si>
  <si>
    <t>Услуги по проведению комплекса агротехнических работ на блоке Лиман по улучшению свойств почв</t>
  </si>
  <si>
    <t>Іздестіру-барлау ұңғымаларында КС пен судың терең беткейлік сынамаларының талдауын жүргізу жөніндегі қызмет көрсетулер</t>
  </si>
  <si>
    <t>Услуги по проведению анализа глубинных поверхностных проб УВ и воды в поисково-разведочных скважинах</t>
  </si>
  <si>
    <t>"Өзенмұнайгаз" ӨФ іздестіру-барлау ұңғымаларында КС пен судың терең беткейлік сынамаларының талдауын жүргізу жөніндегі қызмет көрсетулер</t>
  </si>
  <si>
    <t>Анализ глубинных поверхностных проб УВ и воды в поисково-разведочных скважинах ПФ "Озеньмунайгаз"</t>
  </si>
  <si>
    <t>Р-9 блогы бойынша барлаудың аймақтық жобасының тәуелсіз сараптамасы</t>
  </si>
  <si>
    <t>Независимая экспертиза зонального проекта разведки по блоку Р-9</t>
  </si>
  <si>
    <t>Р-9 блогы бойынша барлаудың аймақтық жобасының тәуелсіз сараптамасын жүргізу жөніндегі қызмет көрсетулер</t>
  </si>
  <si>
    <t>Услуги по проведению независимой экспертизы зонального проекта разведки по блоку Р-9</t>
  </si>
  <si>
    <t>Уаз кен орнын сынамалық пайдалану жобасына толықтырудың тәуелсіз сараптамасы</t>
  </si>
  <si>
    <t>Независимая экспертиза дополнения к проекту пробной эксплуатации месторождения Уаз</t>
  </si>
  <si>
    <t>Уаз кен орнын сынамалық пайдалану жобасына толықтырудың тәуелсіз сараптамасын жүргізу жөніндегі қызмет көрсетулер</t>
  </si>
  <si>
    <t>Услуги по проведению независимой экспертизы дополнения к проекту пробной эксплуатации месторождения Уаз</t>
  </si>
  <si>
    <t>Қондыбай кен орнын сынамалық пайдалану жобасына толықтырудың тәуелсіз сараптамасы</t>
  </si>
  <si>
    <t>Независимая экспертиза дополнения к проекту пробной эксплуатации месторождения Кондыбай</t>
  </si>
  <si>
    <t>Қондыбай кен орнын сынамалық пайдалану жобасына толықтырудың тәуелсіз сараптамасын жүргізу жөніндегі қызмет көрсетулер</t>
  </si>
  <si>
    <t>Услуги по проведению независимой экспертизы дополнения к проекту пробной эксплуатации месторождения Кондыбай</t>
  </si>
  <si>
    <t>Лиман блогының аумақтарын қайтару жөніндегі есепке рецензия дайындау</t>
  </si>
  <si>
    <t>Подготовка рецензии к отчету по возрату территорий блока Лиман</t>
  </si>
  <si>
    <t>Лиман блогының аумақтарын қайтару жөніндегі есепке рецензия дайындау жөніндегі қызмет көрсетулер</t>
  </si>
  <si>
    <t>Услуги по подготовоке рецензии к отчету по возрату территорий блока Лиман</t>
  </si>
  <si>
    <t xml:space="preserve">Тайсойган блогы бойынша  іздестіру жұмыстары жобасының тәуелсіз сараптамасы </t>
  </si>
  <si>
    <t>Независимая экспертиза проекта поисковых работ по блоку Тайсойган</t>
  </si>
  <si>
    <t xml:space="preserve">Тайсойган блогы бойынша  іздестіру жұмыстары жобасының тәуелсіз сараптамасын жүргізу жөніндегі қызмет көрсетулер </t>
  </si>
  <si>
    <t>Услуги по проведению независимой экспертизы проекта поисковых работ по блоку Тайсойган</t>
  </si>
  <si>
    <t xml:space="preserve"> Мангистауская область</t>
  </si>
  <si>
    <t>Департамент управления производством</t>
  </si>
  <si>
    <t>62.02.10</t>
  </si>
  <si>
    <t>авансовый платеж - 0%, оставшаяся часть в течение 30 рабочих дней с  момента представления оригинала счета-фактуры и оригинала акта выполненных работ</t>
  </si>
  <si>
    <t xml:space="preserve"> г.Жанаозен</t>
  </si>
  <si>
    <t>Мангистауская область, г.Жанаозен, ст.Узень, управление УПТОиКО</t>
  </si>
  <si>
    <t>28.13.31</t>
  </si>
  <si>
    <t>Т</t>
  </si>
  <si>
    <t>столбец - 10, 13, 19, 20</t>
  </si>
  <si>
    <t>277 Р</t>
  </si>
  <si>
    <t>278 Р</t>
  </si>
  <si>
    <t>651 У</t>
  </si>
  <si>
    <t>664 У</t>
  </si>
  <si>
    <t>665 У</t>
  </si>
  <si>
    <t>666 У</t>
  </si>
  <si>
    <t>667 У</t>
  </si>
  <si>
    <t>671 У</t>
  </si>
  <si>
    <t>672 У</t>
  </si>
  <si>
    <t>675 У</t>
  </si>
  <si>
    <t>677 У</t>
  </si>
  <si>
    <t>678 У</t>
  </si>
  <si>
    <t>679 У</t>
  </si>
  <si>
    <t>680 У</t>
  </si>
  <si>
    <t>681 У</t>
  </si>
  <si>
    <t>столбец - 6, 10, 13</t>
  </si>
  <si>
    <t xml:space="preserve">"ОДОБРЕНО" </t>
  </si>
  <si>
    <t>"УТВЕРЖДАЮ"</t>
  </si>
  <si>
    <t>_____________________________________</t>
  </si>
  <si>
    <t>Генеральный директор АО "РД "КазМунайГаз"</t>
  </si>
  <si>
    <t>Балжанов А.К.</t>
  </si>
  <si>
    <t>Департамент информационных технологий</t>
  </si>
  <si>
    <t>26.30.23</t>
  </si>
  <si>
    <t>Телефонды қондығымен қамтамасыз ету</t>
  </si>
  <si>
    <t>Приобретение телефонных аппаратов</t>
  </si>
  <si>
    <t>май, июнь 2011</t>
  </si>
  <si>
    <t>с июня  по декабрь 2011</t>
  </si>
  <si>
    <t>Авансовый платеж - 0%, оставшаяся часть в течение 30 р.д. с момента подписания акта приема-передачи</t>
  </si>
  <si>
    <t>2. Работы</t>
  </si>
  <si>
    <t>30 қатысушыға аудиоконференция жүйесін енгізу</t>
  </si>
  <si>
    <t>Внедрение системы аудиоконференций на 30 участников</t>
  </si>
  <si>
    <t>Внедрение системы аудиоконференций на 30 участников, монтаж и настройка видеоконференцсвязи</t>
  </si>
  <si>
    <t>комп.</t>
  </si>
  <si>
    <t>УРНОиТК объектісін телефонизацилау үшін байланыс кабелін тарту</t>
  </si>
  <si>
    <t>км</t>
  </si>
  <si>
    <t>ТОБЖ пайдарана отырып ЦДНГ НГДУ телефонизация жасау</t>
  </si>
  <si>
    <t>объект</t>
  </si>
  <si>
    <t>УПНиПО объектісін телефонизацилау үшін байланыс кабелін тарту</t>
  </si>
  <si>
    <t>Резервті көшіру қондырғысын енгізу</t>
  </si>
  <si>
    <t>АСБР жүйесін жаңарту</t>
  </si>
  <si>
    <t>3. Услуги</t>
  </si>
  <si>
    <t>Подписка на обновление базы данных Зерде-инфо</t>
  </si>
  <si>
    <t>ноябрь-декабрь 2010</t>
  </si>
  <si>
    <t xml:space="preserve">с января по декабрь </t>
  </si>
  <si>
    <t>Сопровождение и техническая поддержка ПО "Paradigm"</t>
  </si>
  <si>
    <t>июль, август 2011</t>
  </si>
  <si>
    <t>с августа по декабрь 2011</t>
  </si>
  <si>
    <t>Жобалы талдау бөлімінің БҚ техникалық қолдау көрсету</t>
  </si>
  <si>
    <t>Техническая поддержка ПО для проектного анализа</t>
  </si>
  <si>
    <t>увеличение ресурсной базы за счет выхода на международные проекты, где знания и информация о регионах у РД ограничена. Например, на сегодня РД прошел предквалификацию в Ираке, следующим шагом является выбор активов и участие в тендерах. Представленное ПО позволяет на первом этапе (при принятии решения об участии в том или ином тендере) определить потенциал оцениваемого актива в отсутствие доступа информации со стороны продавца.
Выбранный регион – Центральная Африка – отражает наши ожидания на ближайший год о возможностях выхода на зарубежные активы.
Второй регион – Центральная Азия – с одной стороны, включает Туркмению (перспективный регион с ограниченной информацией), с другой – Казахстан, где информация может быть полезна для быстрой оценки проектов в условиях сжатого времени .</t>
  </si>
  <si>
    <t>с апреля по декабрь 2011</t>
  </si>
  <si>
    <t>62.02.20</t>
  </si>
  <si>
    <t>Жобалы талдау бөлімінің жылдық жазалыммен қамтамасыз ету</t>
  </si>
  <si>
    <t>Годовая подписка для проектного анализа</t>
  </si>
  <si>
    <t>Годовая подписка для проектного анализа (Discovery Suite, Prospect Risk Analysis, RollUp - portfolio risk analysis, Play Risk Analysis, Decision Toolkit)</t>
  </si>
  <si>
    <t>Электрондық құжат айналымын пысықтау жөніндегі қызмет көрсетулер</t>
  </si>
  <si>
    <t>Доработка  электронного документооборота и дополнительные лицензии</t>
  </si>
  <si>
    <t>Минимизация технологического риска ключевой ИТ-системы. С 2004 года в Обществе функционирует система электронного документооборота. Пятилетний опыт эксплуатации системы выявил ряд недостатков. Так как данная система является ключевой и степень влияния на бизнес достаточно критичная, на сегодняшний день возникла острая необходимость переконфигурирования системы с возможностью открытого доступа к исходным кодам. В рамках проекта будут выявлены ключевые модули системы и сделаны соответствующие доработки и настройки.</t>
  </si>
  <si>
    <t>ҰГЗ деректер базасын пысықтау жөніндегі қызмет көрсетулер</t>
  </si>
  <si>
    <t>Доработка ГИС-базы данных по производственной  инфраструктуре РД</t>
  </si>
  <si>
    <t xml:space="preserve">Система предназначена для информатизации производственной и управленческой деятельности служб и подразделений. Развитие Системы предназначено для расширения атрибутивных, пространственных данных, а также функциональных возможностей Системы согласно результатам внедрения и пожеланий пользователей. </t>
  </si>
  <si>
    <t>Интеграциялық сервистік шинаны пысықтау жөніндегі қызмет көрсетулер</t>
  </si>
  <si>
    <t>Доработка интеграционной сервисной шины</t>
  </si>
  <si>
    <t xml:space="preserve">Внедрена система "Интеграционная сервисная платформа" на базе «SUN JCAPS». Формируются рабочие места менеджера, которые реализуют доступ к отчетам из разных информационных систем (SAP ERP, Active directory, ГИС, Система электронного документооборота, Электронный архив) через web-интерфейс. Необходимо приобретение лицензии на платформу «SUN JCAPS» (долицензирование) с целью размещения информационного ресурса на новый сервер. Условия лицензирования программного продукта зависит от количества процессоров. </t>
  </si>
  <si>
    <t>Арызды-талапты жұмыстарды пысықтау жөніндегі қызмет көрсетулер</t>
  </si>
  <si>
    <t>Доработка программного обеспечение по претензионно-исковой работе</t>
  </si>
  <si>
    <t>На сегодняшний день в компании функционирует в режиме опытной эксплуатации автоматизированная система по претензионно-исковой работе. В рамках доработки будут предусмотрены настройка модулей системы по запросам юристов.</t>
  </si>
  <si>
    <t>Электронды мұрағатты түзеу жөніндегі қызмет көрсетулер</t>
  </si>
  <si>
    <t>Доработка электронного архива</t>
  </si>
  <si>
    <t>Доработка предназначена для создания электронных карточек и описей в системе</t>
  </si>
  <si>
    <t>WebTutor жүйесін түзеу жөніндегі қызмет көрсетулер</t>
  </si>
  <si>
    <t>Приобретение электронных учебных курсов</t>
  </si>
  <si>
    <t>Приобретение электронных курсов по обучению персонала по заявке департамента управления персоналом</t>
  </si>
  <si>
    <t>Шлюмберже бағдарламалық өніміне арналған лицензияларды техникалық қолдау</t>
  </si>
  <si>
    <t>Техническая поддержка лицензий  на программные продукты Шлюмберже</t>
  </si>
  <si>
    <t>Ақпаратты қорғау және антивирустен сақтану қызмет көрсетулер</t>
  </si>
  <si>
    <t>Информационная защита и обновление баз антивирусных программ</t>
  </si>
  <si>
    <t>Подписка на Dynamic Thread Database Годовая подписка SurfControl Internet Threat Database, или SurfControl Anti-Spam Agent, или SurfControl Threat Shield Database Группа B 100-450 Пакет лицений по 5 0. ISA Server Standard Edition 2006 English OpenLicensePack C 1 Proc</t>
  </si>
  <si>
    <t>ӨМГ ӨБ объектісінің физикалық қорғау инженерлі-қорғау жүйесін комплексті енгізу</t>
  </si>
  <si>
    <t>Внедрение комплексной инженерно-технической системы физической защиты объектов ПФ ОМГ</t>
  </si>
  <si>
    <t>Қосымша жұмыс орнын даярлау, құрастыру</t>
  </si>
  <si>
    <t>Монтаж, настройка дополнительных рабочих мест сотрудников</t>
  </si>
  <si>
    <t>Для работ в новом здании</t>
  </si>
  <si>
    <t>февраль, март 2011</t>
  </si>
  <si>
    <t>с марта по декабрь 2011</t>
  </si>
  <si>
    <t>БОБ жабдықтырына техникалық қолдау көрсету</t>
  </si>
  <si>
    <t>Техническое обслуживание оргтехники ГОУ</t>
  </si>
  <si>
    <t xml:space="preserve">1. Товары </t>
  </si>
  <si>
    <t>решением правления АО "РД "КазМунайГаз" от 11 июля 2011 года № 20</t>
  </si>
  <si>
    <t>XI дополнения и изменения в Годовой план закупок товаров, работ и услуг АО "РД "КазМунайГаз" на 2011 год</t>
  </si>
  <si>
    <t>4163 Т</t>
  </si>
  <si>
    <t>4163-1 Т</t>
  </si>
  <si>
    <t>г.Жанаозен, ул.Сатпаева, 3</t>
  </si>
  <si>
    <t>столбец - 10, 13</t>
  </si>
  <si>
    <t>221 Р</t>
  </si>
  <si>
    <t>221-1 Р</t>
  </si>
  <si>
    <t>222 Р</t>
  </si>
  <si>
    <t>222-1 Р</t>
  </si>
  <si>
    <t>Работы по прокладке кабеля связи для телефонизации объектов УРНОиТК</t>
  </si>
  <si>
    <t>УРНОиТК объектісін телефонизацилау үшін байланыс кабелін тарту 2 км</t>
  </si>
  <si>
    <t>Прокладка кабеля типа ТПП 10х2х0,5 2 км</t>
  </si>
  <si>
    <t>223-1 Р</t>
  </si>
  <si>
    <t>223 Р</t>
  </si>
  <si>
    <t>Работы по телефонизации ЦДНГ НГДУ  (цех добыча нефти и газа) посредством существующих ВОЛС</t>
  </si>
  <si>
    <t>ТОБЖ пайдарана отырып ЦДНГ НГДУ телефонизация жасау 5 объектов</t>
  </si>
  <si>
    <t>Прокладка ВОЛС 4 волоконный, через воздушные линии связи 5 объектов</t>
  </si>
  <si>
    <t>224 Р</t>
  </si>
  <si>
    <t xml:space="preserve">Работы по прокладке кабеля связи для телефонизации объекты ЦППН и адм. Здания УПНиПО </t>
  </si>
  <si>
    <t>УПНиПО объектісін телефонизацилау үшін байланыс кабелін тарту 4,5 км</t>
  </si>
  <si>
    <t>Прокладка кабеля типаТПП 50х2х0,5 3км и 30х2х0,5 1,5 4,5 км</t>
  </si>
  <si>
    <t>224-1 Р</t>
  </si>
  <si>
    <t>225-1 Р</t>
  </si>
  <si>
    <t>225 Р</t>
  </si>
  <si>
    <t>Работы по внедрению оборудования по резервному копированию</t>
  </si>
  <si>
    <t>Резервті көшіру қондырғысын енгізу 1 комплект</t>
  </si>
  <si>
    <t>Внедрение оборудования по резервному копированию, монтаж и настройка серверного оборудования 1 комплект</t>
  </si>
  <si>
    <t>226 Р</t>
  </si>
  <si>
    <t>226-1 Р</t>
  </si>
  <si>
    <t>Работы по модернизации системы АСБР</t>
  </si>
  <si>
    <t>АСБР жүйесін жаңарту 1 комплект</t>
  </si>
  <si>
    <t>Модернизация системы АСБР, установка и запуск системы 1 комплект</t>
  </si>
  <si>
    <t>Ақпараттық Зерде мәліметтер базасының мерзімін ұзарту</t>
  </si>
  <si>
    <t>257 У</t>
  </si>
  <si>
    <t>257-1 У</t>
  </si>
  <si>
    <t>"Paradigm" бағдарламалық қамтамасыз етуге және техникалық қызмет көрсету</t>
  </si>
  <si>
    <t>Сопровождение и техническая поддержка ПО "Paradigm" 1 услуга</t>
  </si>
  <si>
    <t>242 У</t>
  </si>
  <si>
    <t>242-1 У</t>
  </si>
  <si>
    <t>столбец -10, 13</t>
  </si>
  <si>
    <t>594 У</t>
  </si>
  <si>
    <t>594-1 У</t>
  </si>
  <si>
    <t>596 У</t>
  </si>
  <si>
    <t>596-1 У</t>
  </si>
  <si>
    <t>597-1 У</t>
  </si>
  <si>
    <t>597 У</t>
  </si>
  <si>
    <t>598-1 У</t>
  </si>
  <si>
    <t>598 У</t>
  </si>
  <si>
    <t>599-1 У</t>
  </si>
  <si>
    <t>599 У</t>
  </si>
  <si>
    <t>600-1 У</t>
  </si>
  <si>
    <t>600 У</t>
  </si>
  <si>
    <t>столбец - 5, 10, 13</t>
  </si>
  <si>
    <t>601-1 У</t>
  </si>
  <si>
    <t>601 У</t>
  </si>
  <si>
    <t>602-1 У</t>
  </si>
  <si>
    <t>602 У</t>
  </si>
  <si>
    <t>604-1 У</t>
  </si>
  <si>
    <t>604 У</t>
  </si>
  <si>
    <t>607-1 У</t>
  </si>
  <si>
    <t>607 У</t>
  </si>
  <si>
    <t>609-1 У</t>
  </si>
  <si>
    <t>609 У</t>
  </si>
  <si>
    <t>610-1 У</t>
  </si>
  <si>
    <t>610 У</t>
  </si>
  <si>
    <t>612-1 У</t>
  </si>
  <si>
    <t>612 У</t>
  </si>
  <si>
    <t>АО "РД "Казмунайгаз"</t>
  </si>
  <si>
    <t>пог.км</t>
  </si>
  <si>
    <t>710 У</t>
  </si>
  <si>
    <t>Қондыбай кен орнының КС қорларын есептеу</t>
  </si>
  <si>
    <t>Подсчет запасов УВ месторождения Кондыбай</t>
  </si>
  <si>
    <t>Қондыбай кен орнының КС қорларын есептеу, оның ішінде геологиялық бөлігі, геофизикалық бөлігі мен мұнай шығару коэффициентінің (МШК) ТЭН бойынша қызмет көрсетулер</t>
  </si>
  <si>
    <t>Услуги по подсчету запасов УВ месторождения Кондыбай, в том числе геологическая часть, геофизическая часть и ТЭО коэффициент извлечения нефти (КИН)</t>
  </si>
  <si>
    <t>отчет</t>
  </si>
  <si>
    <t>711 У</t>
  </si>
  <si>
    <t>Оңтүстік Шығыс Новобогат алаңында мұнай мен газ қорларын жедел есептеу</t>
  </si>
  <si>
    <t>Оперативный подсчет запасов нефти и газа на площади Новобогат Юго-Восточный</t>
  </si>
  <si>
    <t>Оңтүстік Шығыс Новобогат алаңында мұнай мен газ қорларын жедел есептеу, оның ішінде геологиялық бөлігі, геофизикалық бөлігі мен мұнай шығару коэффициентінің (МШК) ТЭН бойынша қызмет көрсетулер</t>
  </si>
  <si>
    <t>Услуги по оперативному подсчету запасов нефти и газа на площади Новобогат Юго-Восточный, , в том числе геологическая часть, геофизическая часть и ТЭО коэффициент извлечения нефти (КИН)</t>
  </si>
  <si>
    <t>713 У</t>
  </si>
  <si>
    <t>Қорларды есептеу жөніндегі есептерге мемлекеттік сараптама жүргізу</t>
  </si>
  <si>
    <t>Государственная экспертиза отчетов по подсчету запасов</t>
  </si>
  <si>
    <t xml:space="preserve">Қондыбай кен орнының КС қорларын есептеу және Оңтүстік Шығыс Новобогат алаңында мұнай мен газ қорларын жедел есептеу  жөніндегі есептерге мемлекеттік сараптама жүргізу </t>
  </si>
  <si>
    <t>Государственная экспертиза отчетов по подсчету запасов УВ метсторождения Кондыбай и оперативному подсчету запасов нефти и газа на площади Новобогат Юго-Восточный</t>
  </si>
  <si>
    <t>июль-август</t>
  </si>
  <si>
    <t>август-декабрь</t>
  </si>
  <si>
    <t>сентябрь-октябрь</t>
  </si>
  <si>
    <t>ноябрь</t>
  </si>
  <si>
    <t>277-1 Р</t>
  </si>
  <si>
    <t>Департамент нефтегазопереработки и нефтехимии</t>
  </si>
  <si>
    <t>Департамент по связям с общественностью</t>
  </si>
  <si>
    <t>74.81.24</t>
  </si>
  <si>
    <t>Атырау қаласында және Доссор қаласындағы мерекелік шараларды бейне және фото таспаға түсіру</t>
  </si>
  <si>
    <t>Фотографирование, видеосъемка праздничных мероприятий в г. Атырау и поселке Доссор</t>
  </si>
  <si>
    <t>сентябрь 2011 год</t>
  </si>
  <si>
    <t>22.12.21</t>
  </si>
  <si>
    <t>Республикалық және аймақтық БАҚ-та материалдарды жариялау</t>
  </si>
  <si>
    <t>Публикация материалов в республиканских и региональных СМИ</t>
  </si>
  <si>
    <t>Доссор кенорнының  100 жылдығына арналған мерекелік шараларды республикалық және аймақтық БАҚ-та жариялау</t>
  </si>
  <si>
    <t>освещение праздничных мероприятий в честь 100-летия освоения месторождении Доссор в республиканских и региональных СМИ</t>
  </si>
  <si>
    <t>742 У</t>
  </si>
  <si>
    <t>743 У</t>
  </si>
  <si>
    <t xml:space="preserve">Департамент по управлению и развитию персонала </t>
  </si>
  <si>
    <t>78.30.12</t>
  </si>
  <si>
    <t>Рекрут  қызмет көрсетулер</t>
  </si>
  <si>
    <t>Рекрутинговые услуги</t>
  </si>
  <si>
    <t>февраль-март 2011 года</t>
  </si>
  <si>
    <t>сентябрь-декабрь 2011 года</t>
  </si>
  <si>
    <t>авансовый платеж - 0%
оставшаяся часть в течение 10 р.д. с момента подписания акта приема-передачи</t>
  </si>
  <si>
    <t>566 У</t>
  </si>
  <si>
    <t>қызметкерлерді таңдау және іріктеу қызмет көрсетулері 35 адам</t>
  </si>
  <si>
    <t>услуги по подбору и отбору персонала 35  человек</t>
  </si>
  <si>
    <t>РК, АО РД КазМунайГаз</t>
  </si>
  <si>
    <t>Департамент по управлению и реструктуризации сервисных активов</t>
  </si>
  <si>
    <t>71.20.19</t>
  </si>
  <si>
    <t>услуги по технической инвентаризации и регистрации имущества ПФ "ОМГ"</t>
  </si>
  <si>
    <t xml:space="preserve">Оплата производится в тенге в течение 45 календарных дней со дня предоставления Исполнителем актов оказанных услуг. </t>
  </si>
  <si>
    <t>"ӨМГ" ӨФ-ның мүлігін тіркеу және техникалық инвентаризация жөніндегі қызметі</t>
  </si>
  <si>
    <t>"ӨМГ" ӨФ-ның тиісті құжаттарысыз  жаңадан пайдалануға енгізілген мүлігін тіркеу және техникалық инвентаризация жөніндегі қызметі</t>
  </si>
  <si>
    <t>услуги по технической инвентаризации и регистрации имущества ПФ "ОМГ", вновь вводимых в эксплуатацию объектов или которые не имеют соответствующих документов 1 услуга</t>
  </si>
  <si>
    <t>463 У</t>
  </si>
  <si>
    <t>100</t>
  </si>
  <si>
    <t>услуги по технической инвентаризации  имущества ПФ "ОМГ"</t>
  </si>
  <si>
    <t>услуги по технической инвентаризации имущества ПФ "ОМГ", вновь вводимых в эксплуатацию объектов или которые не имеют соответствующих документов</t>
  </si>
  <si>
    <t>август 2011 года</t>
  </si>
  <si>
    <t xml:space="preserve">Оплата производится в тенге в течение 30 календарных дней со дня предоставления Исполнителем актов оказанных услуг. </t>
  </si>
  <si>
    <t>услуги по регистрации имущества ПФ "ОМГ"</t>
  </si>
  <si>
    <t>услуги по регистрации имущества ПФ "ОМГ", вновь вводимых в эксплуатацию объектов или которые не имеют соответствующих документов</t>
  </si>
  <si>
    <t>"ӨМГ" ӨФ-ның мүлігін тіркеу жөніндегі қызметі</t>
  </si>
  <si>
    <t>"ӨМГ" ӨФ-ның тиісті құжаттарысыз  жаңадан пайдалануға енгізілген мүлігін техникалық инвентаризациялау жөніндегі қызметі</t>
  </si>
  <si>
    <t>"ӨМГ" ӨФ-ның мүлігін техникалық инвентаризациялау жөніндегі қызметі</t>
  </si>
  <si>
    <t>"ӨМГ" ӨФ-ның тиісті құжаттарысыз  жаңадан пайдалануға енгізілген мүлігін тіркеу жөніндегі қызметі</t>
  </si>
  <si>
    <t>463-1 У</t>
  </si>
  <si>
    <t>столбец - 4, 5, 6, 8, 9, 10, 13, 14, 19, 20</t>
  </si>
  <si>
    <t>744 У</t>
  </si>
  <si>
    <t>апрель-декабрь 2011</t>
  </si>
  <si>
    <t xml:space="preserve">авансовый платеж - 0%, промежуточное 90%  без предоставления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</t>
  </si>
  <si>
    <t>41.00.40</t>
  </si>
  <si>
    <t>Ембімунайгаз ӨФ әкімшілік  ғимараты құрылысынық ЖІЖ</t>
  </si>
  <si>
    <t>Капитальный ремомнт машблоков</t>
  </si>
  <si>
    <t>Машблок бойынша құрылыс-жөндеу жұмыстары</t>
  </si>
  <si>
    <t>Работы строительные по ремонту машблоков 2шт.</t>
  </si>
  <si>
    <t>февраль, март 2011г.</t>
  </si>
  <si>
    <t>март-октябрь               2011 года</t>
  </si>
  <si>
    <t>233 Р</t>
  </si>
  <si>
    <t>42.21.12</t>
  </si>
  <si>
    <t>Работы по  "Строительству  хозяйственно-бытового комплексов из ракушечно-каменных материалов"</t>
  </si>
  <si>
    <t>Строительство  хозяйственно-бытового комплексов на 120 мест.</t>
  </si>
  <si>
    <t>март, апрель 2011г.</t>
  </si>
  <si>
    <t>апрель-декабрь               2011 года</t>
  </si>
  <si>
    <r>
      <t xml:space="preserve">авансовый платеж - 0%,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</t>
    </r>
  </si>
  <si>
    <r>
      <t>авансовый</t>
    </r>
    <r>
      <rPr>
        <sz val="8"/>
        <rFont val="Arial"/>
        <family val="2"/>
      </rPr>
      <t xml:space="preserve"> платеж - 30% с предоставлением банк. гарантий,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</t>
    </r>
  </si>
  <si>
    <t>243 Р</t>
  </si>
  <si>
    <t>176 Р</t>
  </si>
  <si>
    <t>август-ноябрь 2011</t>
  </si>
  <si>
    <t>243-1 Р</t>
  </si>
  <si>
    <t>Қайнар вахталық поселкесінде орталық жылу жүйесин  газға ауыстыру жұмыстары</t>
  </si>
  <si>
    <t>Работы по "Газоснабжениею объектов ВП "Кайнар" с переводом центральной котельной на газ"</t>
  </si>
  <si>
    <t>Қайнар ВП газбен қамту</t>
  </si>
  <si>
    <t>Гасоснабжение ВП "Кайнар" -2 км.</t>
  </si>
  <si>
    <t xml:space="preserve"> Шаруашылық-тұрмыстық ғимараттар кешендерін ұлу тастан салу жұмыстары</t>
  </si>
  <si>
    <t>120 орындық Шаруашылық-тұрмыстық ғимараттар кешендерін салу</t>
  </si>
  <si>
    <t>74.90.13</t>
  </si>
  <si>
    <t xml:space="preserve">«Эмбамұнайгаз» ӨФ үшін мазутталған жерлерді қайта култивациялаудың жобасы мен сметасын әзірлеу жөніндегі қызмет көрсетулер </t>
  </si>
  <si>
    <t>Услуги по разработке проекта и сметы рекультивации замазученных земель для ПФ "Эмбамунайгаз"</t>
  </si>
  <si>
    <t>Мазутталған жерлердің құнарлығын қалпына келтірудің жобасы мен сметасын әзірлеу (ҚР Жер кодексі, ҚР Экологиялық кодексі 09.01.2007ж. № 212 - III ҚРЗ)</t>
  </si>
  <si>
    <t>Разработка проекта и сметы рекультивации замазученных земель (Земельный кодекс Республики Казахстан, Экологический кодекс  РК от 09.01.2007г. № 212 - III ЗРК)</t>
  </si>
  <si>
    <t>июль - 
август 2011 года</t>
  </si>
  <si>
    <t>август 2011 года - 
июнь 2012 года</t>
  </si>
  <si>
    <t>переходящий 08.2011-06.2012</t>
  </si>
  <si>
    <t>745 У</t>
  </si>
  <si>
    <t>02.10.11.</t>
  </si>
  <si>
    <t>Баспаханалық қызмет көрсетулер</t>
  </si>
  <si>
    <t>Изготовление пресс подготовки и сканирование макета- образца</t>
  </si>
  <si>
    <t>июль 2011г.</t>
  </si>
  <si>
    <t>734 У</t>
  </si>
  <si>
    <t>734-1 У</t>
  </si>
  <si>
    <t>Услуги по изготовлению типографических бланков</t>
  </si>
  <si>
    <t>июль 2011 года</t>
  </si>
  <si>
    <t>столбец - 6, 8, 9</t>
  </si>
  <si>
    <t xml:space="preserve"> «Батыс Прорва» к/о табиғи газы мен Прорва тобы к/о ілеспе газын "ОАО" арналы жүйесіне одан әрі біріктіріп тасымалдауға бөліп дайындаудың технологиялық схемасын пысықтау.  </t>
  </si>
  <si>
    <r>
      <t xml:space="preserve">Проработка технологической схемы  </t>
    </r>
    <r>
      <rPr>
        <u val="single"/>
        <sz val="8"/>
        <rFont val="Arial Cyr"/>
        <family val="0"/>
      </rPr>
      <t xml:space="preserve">раздельной </t>
    </r>
    <r>
      <rPr>
        <sz val="8"/>
        <rFont val="Arial Cyr"/>
        <family val="0"/>
      </rPr>
      <t xml:space="preserve">подготовки природного газа м/р "Западная Прорва"  и попутного газа м/р Прорвинской группы к дальнейшему совместному транспорту в магистральную систему "САЦ"  </t>
    </r>
  </si>
  <si>
    <r>
      <t xml:space="preserve">Зерттеудің (әзірлеу) барысында "ОАО" арналы жүйесіне одан әрі біріктіріп тасымалдау үшін табиғи және ілеспе газды </t>
    </r>
    <r>
      <rPr>
        <u val="single"/>
        <sz val="8"/>
        <rFont val="Arial"/>
        <family val="2"/>
      </rPr>
      <t>бөліп</t>
    </r>
    <r>
      <rPr>
        <sz val="8"/>
        <rFont val="Arial"/>
        <family val="2"/>
      </rPr>
      <t xml:space="preserve"> дайындаудың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нұсқаларының сипаттамасы; 
- қарастырылатын қосымша нұсқалар үшін инженерлік желілерге қойылатын талаптар;
- шамамен алғандағы жылу және материалдық балансты,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-бастапқы жобаны әзірлеу сатысында жобаны орындаудың жоспары.</t>
    </r>
  </si>
  <si>
    <r>
      <t xml:space="preserve">В ходе исследования (разработки) должны быть изучены технико-экономические возможности и условия реализации схемы </t>
    </r>
    <r>
      <rPr>
        <u val="single"/>
        <sz val="8"/>
        <rFont val="Arial"/>
        <family val="2"/>
      </rPr>
      <t>раздельной</t>
    </r>
    <r>
      <rPr>
        <sz val="8"/>
        <rFont val="Arial"/>
        <family val="2"/>
      </rPr>
      <t xml:space="preserve">  подготовки  природного и попутного газа для дальнейшей совместной транспортировки в "САЦ"                          
В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
-план исполнения проекта на стадии разработки базисного проекта.
  </t>
    </r>
  </si>
  <si>
    <t>июль-август 2011</t>
  </si>
  <si>
    <t>сентябрь-октябрь 2011</t>
  </si>
  <si>
    <t>авансовый платеж в размере 50 % от общей суммы договора в течение 30 календарных дней с момента заключения договора. Оплата оставшейся суммы с учетом полного удержания суммы авансового платежа производится в течение 30 рабочих дней с момента предоставления оригинала инвойса, оригинала  Предложений, оригинала акта выполненных работ, на основании которого был выписан инвойс, и оригинала акта сверки взаимных расчетов, подписанных уполномоченными представителями сторон и скрепленных их печатями, через регистрацию в канцелярии Заказчика.</t>
  </si>
  <si>
    <t>2011</t>
  </si>
  <si>
    <t xml:space="preserve"> «Батыс Прорва» к/о табиғи газы мен Прорва тобы к/о ілеспе газын тасымалдауға біріктіріп дайындаудың тұжырымдамасын пысықтау.  </t>
  </si>
  <si>
    <r>
      <t xml:space="preserve">Проработка концепции </t>
    </r>
    <r>
      <rPr>
        <u val="single"/>
        <sz val="8"/>
        <rFont val="Arial Cyr"/>
        <family val="0"/>
      </rPr>
      <t xml:space="preserve">совместной </t>
    </r>
    <r>
      <rPr>
        <sz val="8"/>
        <rFont val="Arial Cyr"/>
        <family val="0"/>
      </rPr>
      <t xml:space="preserve">подготовки к транспорту природного газа м/р "Западная Прорва"  и попутного газа м/р Прорвинской группы </t>
    </r>
  </si>
  <si>
    <r>
      <t xml:space="preserve">Зерттеудің (әзірлеу) барысында "ОАО" арналы жүйесіне одан әрі  тасымалдау үшін табиғи және ілеспе газды </t>
    </r>
    <r>
      <rPr>
        <u val="single"/>
        <sz val="8"/>
        <rFont val="Arial"/>
        <family val="2"/>
      </rPr>
      <t>біріктіріп</t>
    </r>
    <r>
      <rPr>
        <sz val="8"/>
        <rFont val="Arial"/>
        <family val="2"/>
      </rPr>
      <t xml:space="preserve"> дайындаудың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-бастапқы жобаны әзірлеу сатысында жобаны орындаудың жоспары.</t>
    </r>
  </si>
  <si>
    <r>
      <t xml:space="preserve">В ходе исследования (разработки) должны быть изучены технико-экономические возможности и условия реализации схемы </t>
    </r>
    <r>
      <rPr>
        <u val="single"/>
        <sz val="8"/>
        <rFont val="Arial"/>
        <family val="2"/>
      </rPr>
      <t xml:space="preserve">совместной  подготовки  </t>
    </r>
    <r>
      <rPr>
        <sz val="8"/>
        <rFont val="Arial"/>
        <family val="2"/>
      </rPr>
      <t xml:space="preserve">природного и попутного газа  для дальнейшей транспортировки в САЦ.                       В 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
-план исполнения проекта на стадии разработки базисного проекта.                         </t>
    </r>
  </si>
  <si>
    <t xml:space="preserve"> «Батыс Прорва» к/о табиғи газы мен Прорва тобы к/о ілеспе газын "ОАО" арналы жүйесіне одан әрі тасымалдау үшін күкіртті (жылына 0,6млрд. м3, H2S – 0, 018 % об.) және күкіртсіз (жылына 0,4 млрд. м3, H2S – іздері) газды бөлек өңдеумен дайындау кешенінің тұжырымдамасы.</t>
  </si>
  <si>
    <t xml:space="preserve">Концепция комплекса  подготовки ПГ месторождения «Западная Прорва» к транспорту в магистральную систему САЦ с раздельной обработкой сернистого (0,6млрд. м3 в год, H2S – 0, 018 % об.) и бессернистого (0,4 млрд. м3  в  год, H2S – следы) газа.            </t>
  </si>
  <si>
    <r>
      <t xml:space="preserve">Зерттеудің (әзірлеу) барысында "ОАО" арналы жүйесіне одан әрі  тасымалдау үшін әр түрлі деңгейжиектерден өндірілетін және құрамында күкірттің бар/жоғымен ажыратылатын табиғи газды </t>
    </r>
    <r>
      <rPr>
        <u val="single"/>
        <sz val="8"/>
        <rFont val="Arial"/>
        <family val="2"/>
      </rPr>
      <t>бөлек</t>
    </r>
    <r>
      <rPr>
        <sz val="8"/>
        <rFont val="Arial"/>
        <family val="2"/>
      </rPr>
      <t xml:space="preserve"> дайындаудың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-бастапқы жобаны әзірлеу сатысында жобаны орындаудың жоспары.</t>
    </r>
  </si>
  <si>
    <t xml:space="preserve">В ходе исследования (разработки) должны быть изучены технико-экономические возможности и условия реализации схемы раздельной подготовки к транспорту в "САЦ"  природного газа  добываемого с различных горизонтов и отличающихся наличием/отсутствием серы.                                                         В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
-план исполнения проекта на стадии разработки базисного проекта.                                  </t>
  </si>
  <si>
    <t xml:space="preserve"> Прорва тобы к/о күкіртті ілеспе мұнайлы газын "ОАО" арналы жүйесіне тасымалдау үшін  (жылына 160 млн. м3 дейін, H2S –   4,0 % об. дейін) кешенді дайындау тұжырымдамасы.</t>
  </si>
  <si>
    <t xml:space="preserve">Концепция комплекса  подготовки  сернистого ПНГ  Прорвинской группы месторождений к транспорту в магистральную систему САЦ (до 160 млн. м3 в год, H2S – до  4,0 % об.)      </t>
  </si>
  <si>
    <t xml:space="preserve">В ходе исследования (разработки) должны быть изучены технико-экономические возможности и условия реализации  схемы  подготовки попутного газа  для поставки в "САЦ".                                             В 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
-план исполнения проекта на стадии разработки базисного проекта.                                  </t>
  </si>
  <si>
    <t>Прорва тобы к/о ілеспе мұнайлы газын "ОАО" арналы жүйесіне тасымалдау үшін күкіртті (жылына 100  млн. м3, H2S – дейін 8,0 % об.)   және күкіртсіз (жылына 60 млн. м3 дейін, H2S – іздері) газды бөлек өңдеумен дайындау кешенінің тұжырымдамасы.</t>
  </si>
  <si>
    <t xml:space="preserve">Концепция комплекса  подготовки (утилизации)  ПНГ  Прорвинской группы месторождений к транспорту в магистральную систему САЦ  с раздельной обработкой сернистого (до 100  млн. м3 в год, H2S – до 8,0 % об.)  и  бессернистого (до 60 млн. м3 в год, H2S – следы) газа.            </t>
  </si>
  <si>
    <r>
      <t xml:space="preserve">Зерттеудің (әзірлеу) барысында "ОАО" арналы жүйесіне біріктіріп тасымалдау үшін күкіртті (Нұржанов к/о) және күкіртсіз ілеспе газды </t>
    </r>
    <r>
      <rPr>
        <u val="single"/>
        <sz val="8"/>
        <rFont val="Arial"/>
        <family val="2"/>
      </rPr>
      <t>бөлек</t>
    </r>
    <r>
      <rPr>
        <sz val="8"/>
        <rFont val="Arial"/>
        <family val="2"/>
      </rPr>
      <t xml:space="preserve"> дайындаудың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-бастапқы жобаны әзірлеу сатысында жобаны орындаудың жоспары.</t>
    </r>
  </si>
  <si>
    <t xml:space="preserve">В ходе исследования (разработки) должны быть изучены технико-экономические возможности и условия реализации схемы  раздельной подготовки  сернистого (м/р С. Нуржанова) и бессернистого (Западная Прорва) попутного газа  для совместной  транспортировки  в "САЦ" .                                                          
В 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
-план исполнения проекта на стадии разработки базисного проекта.                             </t>
  </si>
  <si>
    <t xml:space="preserve">Прорва тобының кен орындарында ІМГ өңдеуге арналған (жылына 160 млн. м3 дейін, H2S –  4 % об. дейін) GTL кешенінің  тұжырымдамасы.  </t>
  </si>
  <si>
    <t xml:space="preserve">Концепция комплекса GTL для  переработки ПНГ месторождений Прорвинской группы (до 160 млн. м3 в год, H2S – до 4 % об.).  </t>
  </si>
  <si>
    <t>Зерттеудің (әзірлеу) барысында GTL технологиясы бойынша ілеспе газды сұйық көмірсутегілерге (минтетикалық мұнай) өңдеудің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-сұйық өнімдерді тасымалдау жөніндегі шешім; -бастапқы жобаны әзірлеу сатысында жобаны орындаудың жоспары.</t>
  </si>
  <si>
    <t xml:space="preserve">В ходе исследования (разработки) должны быть изучены технико-экономические возможности и условия реализации схемы  переработки  попутного газа  в жидкие углеводороды (синтетическая нефть) по технологии GTL.                                                                   
В 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       
-решения по транспортировке жидких продуктов;
-план исполнения проекта на стадии разработки базисного проекта.                                  </t>
  </si>
  <si>
    <t>"Батыс Прорва" кен орнының ТГ (жылына 1млрд. м3 дейін, H2S – 0,011% об.) мен Прорва тобы к/о ІМГ (жылына 160 млн. м3 дейін, H2S – до 4 % об.) біріктіріп өңдеуге арналған GTL кешенінің тұжырымдамасы.</t>
  </si>
  <si>
    <t xml:space="preserve">Концепция комплекса GTL для  совместной переработки ПГ  месторождения  «Западная Прорва» (до 1млрд. м3 в год, H2S – 0,011% об.) и ПНГ месторождений Прорвинской группы (до 160 млн. м3 в год, H2S – до 4 % об.). 
</t>
  </si>
  <si>
    <t>Зерттеудің (әзірлеу) барысында GTL технологиясы бойынша табиғи және ілеспе газды сұйық көмірсутегілерге (минтетикалық мұнай) біріктіріп өңдеудің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 -сұйық өнімдерді тасымалдау жөніндегі шешім; - таңдап алынған қосымша нұсқаны 40%-дық нақтылықпен бағалау; -бастапқы жобаны әзірлеу сатысында жобаны орындаудың жоспары.</t>
  </si>
  <si>
    <r>
      <t xml:space="preserve">В ходе исследования (разработки) должны быть изучены технико-экономические возможности и условия реализации   схемы  </t>
    </r>
    <r>
      <rPr>
        <u val="single"/>
        <sz val="8"/>
        <rFont val="Arial"/>
        <family val="2"/>
      </rPr>
      <t>совместной переработки</t>
    </r>
    <r>
      <rPr>
        <sz val="8"/>
        <rFont val="Arial"/>
        <family val="2"/>
      </rPr>
      <t xml:space="preserve">  природного и попутного газа  в жидкие углеводороды (синтетическую нефть)                       
В 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                                            
-решения по транспортировке жидких продуктов;
-оценка стоимости выбранного подварианта с точностью 40 %;
-план исполнения проекта на стадии разработки базисного проекта.     </t>
    </r>
  </si>
  <si>
    <t xml:space="preserve">"Батыс Прорва" кен орнының ТГ өңдеуге арналған (жылына 1млрд. м3 дейін, H2S – 0,011 % об.) GTL кешенінің  тұжырымдамасы.  </t>
  </si>
  <si>
    <t xml:space="preserve">Концепция комплекса GTL для переработки ПГ  месторождения  «Западная Прорва» (до 1млрд. м3 в год, H2S – 0,011 % об.). 
</t>
  </si>
  <si>
    <t>Зерттеудің (әзірлеу) барысында GTL технологиясы бойынша табиғи газды сұйық көмірсутегілерге (минтетикалық мұнай) өңдеудің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-сұйық өнімдерді тасымалдау жөніндегі шешімдер; -бастапқы жобаны әзірлеу сатысында жобаны орындаудың жоспары.</t>
  </si>
  <si>
    <t xml:space="preserve">В ходе исследования (разработки) должны быть изучены технико-экономические возможности и условия реализации   схемы  переработки  природного газа в жидкие углеводороды (синтетическая нефть) по технологии GTL.               
В  окончательном отчёте должна быть представлена следующая информация:
-исходные данные для разработки (исследования);
-описание подвариантов с блок-схемами; 
-требования к инженерным сетям для рассматриваемых подвариантов;
- детальное описание выбранного (рекомендуемого, предварительно  согласованного с заказчиком на стадии промежуточного отчёта)  подварианта, включая  примерные тепловой и материальный балансы, технологические схемы;
-оценка стоимости выбранного подварианта с точностью 40 %;                                                           
-решения по транспортировке жидких продуктов;
-план исполнения проекта на стадии разработки базисного проекта. </t>
  </si>
  <si>
    <t>74.90.19</t>
  </si>
  <si>
    <t>Департамент буровых работ и КРС</t>
  </si>
  <si>
    <t>Производство работ по капитальному ремонту 522 скважин и сдача скважин Заказчику по Акту.</t>
  </si>
  <si>
    <t>октябрь,ноябрь 2010г.</t>
  </si>
  <si>
    <t xml:space="preserve">январь-август </t>
  </si>
  <si>
    <t>2 Р-1</t>
  </si>
  <si>
    <t>Производство работ по капитальному ремонту 450 скважин и сдача скважин Заказчику по Акту.</t>
  </si>
  <si>
    <t>столбец - 5, 19, 20</t>
  </si>
  <si>
    <t>Услуги по опытно промышленным испытаниям насосов глубинных штанговых</t>
  </si>
  <si>
    <t>Выполнение подземного ремонта скважин, для восстановления и стабилизации уровня добычи нефти и уменьшение простаивающего и снижающего фонда скважин 500 скважин</t>
  </si>
  <si>
    <t>ОПИ насосов глубинных штанговых для востановления и стабилизации добычи нефти 400 штук</t>
  </si>
  <si>
    <t>296 Р</t>
  </si>
  <si>
    <t>746 У</t>
  </si>
  <si>
    <t>32.30.16</t>
  </si>
  <si>
    <t>Спорт керек-жарағы</t>
  </si>
  <si>
    <t>Спорт инвентарь</t>
  </si>
  <si>
    <t>Спорт керек-жарақ және форманың алуы, спорттық жүлделер, медаль, жеңiмпаздарға және спартакиада жүлдегерлерге кубоктерi</t>
  </si>
  <si>
    <t>Приобретение спортивного инвентаря и формы, спортивных призов, медали, кубков победителям и призерам спартакиады</t>
  </si>
  <si>
    <t>август 2011</t>
  </si>
  <si>
    <t>Атырауская область, г.Атырау, ст.Тендык</t>
  </si>
  <si>
    <t>3 квартал/ ноябрь 2011г.</t>
  </si>
  <si>
    <t>14.19.12</t>
  </si>
  <si>
    <t>Би костьюмдері</t>
  </si>
  <si>
    <t>Танцевальные костюмы</t>
  </si>
  <si>
    <t>"Доссормунайгаз\" (тiзiмге сәйкес) \ның МГӨБ-тiң билеу топтары үшiн би костьюмы</t>
  </si>
  <si>
    <t>Костьюмы танцевальные для танцевальных групп ДК НГДУ "Доссормунайгаз" (согласно перечня)</t>
  </si>
  <si>
    <t>Сорғылық қарнағы</t>
  </si>
  <si>
    <t>ШТАНГА НАСОСНАЯ</t>
  </si>
  <si>
    <t>Қырғ-тікт. болатын ШН-19 сорғылық қарнағы</t>
  </si>
  <si>
    <t>ШТАНГА НАСОСНАЯ ШН-19 СО СКР-ЦЕНТР</t>
  </si>
  <si>
    <t>3 кв. - ноябрь 2011г.</t>
  </si>
  <si>
    <t>Қырғ-тікт. болатын ШН-22 сорғылық қарнағы</t>
  </si>
  <si>
    <t>ШТАНГА НАСОСНАЯ ШН-22 СО СКР-ЦЕНТР</t>
  </si>
  <si>
    <t>ШН-19 сорғылық қарнағы</t>
  </si>
  <si>
    <t>ШТАНГА НАСОСНАЯ ШН-19</t>
  </si>
  <si>
    <t>ШН-22 сорғылық қарнағы</t>
  </si>
  <si>
    <t>ШТАНГА НАСОСНАЯ ШН-22</t>
  </si>
  <si>
    <t>24.20.12</t>
  </si>
  <si>
    <t>Сорғы-сығымдағыш құбырлар (ССҚ)</t>
  </si>
  <si>
    <t>Насосно-компрессорные трубы (НКТ)</t>
  </si>
  <si>
    <t>Тегіс СКҚ 73х5,5К</t>
  </si>
  <si>
    <t>НКТ 73Х5,5 ГЛАДКИЕ</t>
  </si>
  <si>
    <t>Тегіс СКҚ 89х6,5</t>
  </si>
  <si>
    <t>НКТ 89Х6,5 ГЛАДКИЕ</t>
  </si>
  <si>
    <t>10254 Т</t>
  </si>
  <si>
    <t>10255 Т</t>
  </si>
  <si>
    <t>10256 Т</t>
  </si>
  <si>
    <t>10257 Т</t>
  </si>
  <si>
    <t>10258 Т</t>
  </si>
  <si>
    <t>10259 Т</t>
  </si>
  <si>
    <t>10260 Т</t>
  </si>
  <si>
    <t>10261 Т</t>
  </si>
  <si>
    <t>м</t>
  </si>
  <si>
    <t>343-2 У</t>
  </si>
  <si>
    <t>кв.км</t>
  </si>
  <si>
    <t>344 У</t>
  </si>
  <si>
    <t>Тайсойган блогында 3Д деректерді өңдеу жэне пайымдау (Уаз жэне Кондыбай курылымдары)</t>
  </si>
  <si>
    <t>Обработка и интерпретация данных 3Д на блоке Тайсойган (на площадях Уаз и Кондыбай)</t>
  </si>
  <si>
    <t>150 ш.км 3Д-МОГТ сейсмикалық деректерді өңдеу және пайымдау (оның ішінде супервайзиялық жұмыстар және сараптамалық қорытындылау)</t>
  </si>
  <si>
    <t xml:space="preserve">Обработка и интерпретация  (в т.ч. супервайзерство и экспертное заключение на сейсмический отчет) сейсмических данных 3Д в объеме 150 кв.км </t>
  </si>
  <si>
    <t>отчет, кв.км</t>
  </si>
  <si>
    <t>октябрь-декабрь</t>
  </si>
  <si>
    <t>декабрь</t>
  </si>
  <si>
    <t>278-1 Р</t>
  </si>
  <si>
    <t>343-3 У</t>
  </si>
  <si>
    <t>651-1 У</t>
  </si>
  <si>
    <t>664-1 У</t>
  </si>
  <si>
    <t>665-1 У</t>
  </si>
  <si>
    <t>666-1 У</t>
  </si>
  <si>
    <t>667-1 У</t>
  </si>
  <si>
    <t>671-1 У</t>
  </si>
  <si>
    <t>672-1 У</t>
  </si>
  <si>
    <t>675-1 У</t>
  </si>
  <si>
    <t>677-1 У</t>
  </si>
  <si>
    <t>678-1 У</t>
  </si>
  <si>
    <t>679-1 У</t>
  </si>
  <si>
    <t>680-1 У</t>
  </si>
  <si>
    <t>681-1 У</t>
  </si>
  <si>
    <t>710-1 У</t>
  </si>
  <si>
    <t>711-1 У</t>
  </si>
  <si>
    <t>713-1 У</t>
  </si>
  <si>
    <t>344-1 У</t>
  </si>
  <si>
    <t>Тереңдікті штангілі насостарды тәжірибе өнеркәсіптік сынау жөнінде қызметтер көрсету</t>
  </si>
  <si>
    <t xml:space="preserve">Мұнай өндіруді тұрақтандырудықалпына келтіру үшін тереңдікті штаргілі насостарды тәжірибе өнеркәсіптік сынау   </t>
  </si>
  <si>
    <t>"Өзенмұнайгаз" кен орындарында пайдалану ұңғымаларын ағымдағы жөндеу жөніндегі жұмыстар</t>
  </si>
  <si>
    <t xml:space="preserve">Мұнай өндіру деңгейін тұрақтандыру деңгейін қалпына келтіру және ұңғымалардың тоқтап тұрған және төмендеуші қорын азайту үшін ұңғымаларды жер асты жөндеуді орындау   </t>
  </si>
  <si>
    <t>Работы по текущему ремонту эксплуатационных скважин на месторождениях ПФ «Озенмунайгаз»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</si>
  <si>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</si>
  <si>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</si>
  <si>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</si>
  <si>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</si>
  <si>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</si>
  <si>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</si>
  <si>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</si>
  <si>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</si>
  <si>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Зерттеудің (әзірлеу) барысында "ОАО" арналы жүйесіне тасымалдау үшін ілеспе газды дайындаудың схемасын іске асырудың техника-экономикалық мүмкіндіктері мен шарттары зерделенуі қажет.  
Қорытынды есепте мына төмендегі ақпарат ұсынылуы қажет:
- әзірлеуге (зерттеу) арналған бастапқы деректер;
- блок-схемалары бар қосымша  нұсқалардың сипаттамасы; 
- қарастырылатын қосымша нұсқалар үшін инженерлік желілерге қойылатын талаптар;
- шамамен алғандағы жылу және материалдық баланстарды, технологиялық схеманы қоса есептегендегі таңдалған (ұсынылған, аралық есеп сатысында тапсырысшымен алдын ала келісілген) қосымша нұсқаның егжейлі-тегжейлі сипаттамасы;
- таңдап алынған қосымша нұсқаны 40%-дық нақтылықпен бағалау; -бастапқы жобаны әзірлеу сатысында жобаны орындаудың жоспары.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</si>
</sst>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\+0.0;\-0.0"/>
    <numFmt numFmtId="168" formatCode="\+0.0%;\-0.0%"/>
    <numFmt numFmtId="169" formatCode="General_)"/>
    <numFmt numFmtId="170" formatCode="dd/mm/yy;@"/>
    <numFmt numFmtId="171" formatCode="#,##0_р_."/>
    <numFmt numFmtId="172" formatCode="#,##0.00_р_."/>
    <numFmt numFmtId="173" formatCode="[$-419]mmmm\ yyyy;@"/>
    <numFmt numFmtId="174" formatCode="#,##0;[Red]#,##0"/>
    <numFmt numFmtId="175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Helv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sz val="8"/>
      <name val="Tahoma"/>
      <family val="2"/>
    </font>
    <font>
      <sz val="6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u val="single"/>
      <sz val="8"/>
      <name val="Arial Cyr"/>
      <family val="0"/>
    </font>
    <font>
      <u val="single"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lightGray">
        <fgColor indexed="43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3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44" fontId="23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3" fillId="0" borderId="1">
      <alignment/>
      <protection locked="0"/>
    </xf>
    <xf numFmtId="0" fontId="23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8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22" fillId="0" borderId="0">
      <alignment/>
      <protection/>
    </xf>
    <xf numFmtId="168" fontId="22" fillId="0" borderId="0">
      <alignment/>
      <protection/>
    </xf>
    <xf numFmtId="0" fontId="25" fillId="0" borderId="0" applyNumberFormat="0">
      <alignment horizontal="left"/>
      <protection/>
    </xf>
    <xf numFmtId="40" fontId="0" fillId="42" borderId="10">
      <alignment/>
      <protection/>
    </xf>
    <xf numFmtId="40" fontId="0" fillId="42" borderId="10">
      <alignment/>
      <protection/>
    </xf>
    <xf numFmtId="40" fontId="0" fillId="43" borderId="10">
      <alignment/>
      <protection/>
    </xf>
    <xf numFmtId="40" fontId="0" fillId="43" borderId="10">
      <alignment/>
      <protection/>
    </xf>
    <xf numFmtId="49" fontId="26" fillId="44" borderId="11">
      <alignment horizontal="center"/>
      <protection/>
    </xf>
    <xf numFmtId="49" fontId="26" fillId="44" borderId="11">
      <alignment horizontal="center"/>
      <protection/>
    </xf>
    <xf numFmtId="49" fontId="0" fillId="44" borderId="11">
      <alignment horizontal="center"/>
      <protection/>
    </xf>
    <xf numFmtId="49" fontId="0" fillId="44" borderId="11">
      <alignment horizontal="center"/>
      <protection/>
    </xf>
    <xf numFmtId="49" fontId="27" fillId="0" borderId="0">
      <alignment/>
      <protection/>
    </xf>
    <xf numFmtId="49" fontId="27" fillId="0" borderId="0">
      <alignment/>
      <protection/>
    </xf>
    <xf numFmtId="0" fontId="0" fillId="45" borderId="10">
      <alignment/>
      <protection/>
    </xf>
    <xf numFmtId="0" fontId="0" fillId="45" borderId="10">
      <alignment/>
      <protection/>
    </xf>
    <xf numFmtId="40" fontId="0" fillId="42" borderId="10">
      <alignment/>
      <protection/>
    </xf>
    <xf numFmtId="40" fontId="0" fillId="42" borderId="10">
      <alignment/>
      <protection/>
    </xf>
    <xf numFmtId="40" fontId="0" fillId="43" borderId="10">
      <alignment/>
      <protection/>
    </xf>
    <xf numFmtId="40" fontId="0" fillId="43" borderId="10">
      <alignment/>
      <protection/>
    </xf>
    <xf numFmtId="49" fontId="26" fillId="44" borderId="11">
      <alignment vertical="center"/>
      <protection/>
    </xf>
    <xf numFmtId="49" fontId="26" fillId="44" borderId="11">
      <alignment vertical="center"/>
      <protection/>
    </xf>
    <xf numFmtId="49" fontId="27" fillId="44" borderId="11">
      <alignment vertical="center"/>
      <protection/>
    </xf>
    <xf numFmtId="49" fontId="27" fillId="44" borderId="11">
      <alignment vertical="center"/>
      <protection/>
    </xf>
    <xf numFmtId="49" fontId="0" fillId="0" borderId="0">
      <alignment horizontal="right"/>
      <protection/>
    </xf>
    <xf numFmtId="49" fontId="0" fillId="0" borderId="0">
      <alignment horizontal="right"/>
      <protection/>
    </xf>
    <xf numFmtId="40" fontId="0" fillId="46" borderId="10">
      <alignment/>
      <protection/>
    </xf>
    <xf numFmtId="40" fontId="0" fillId="46" borderId="1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8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8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8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169" fontId="21" fillId="0" borderId="13">
      <alignment/>
      <protection locked="0"/>
    </xf>
    <xf numFmtId="0" fontId="39" fillId="53" borderId="14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0" fillId="54" borderId="15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41" fillId="54" borderId="14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3" fillId="0" borderId="17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4" fillId="0" borderId="18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28" fillId="6" borderId="13">
      <alignment/>
      <protection/>
    </xf>
    <xf numFmtId="0" fontId="45" fillId="0" borderId="19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55" borderId="20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49" fillId="5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41" borderId="8" applyNumberFormat="0" applyFont="0" applyAlignment="0" applyProtection="0"/>
    <xf numFmtId="0" fontId="21" fillId="4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2" fillId="0" borderId="0">
      <alignment/>
      <protection/>
    </xf>
    <xf numFmtId="0" fontId="21" fillId="0" borderId="0">
      <alignment vertical="justify"/>
      <protection/>
    </xf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3" fillId="5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4" fontId="23" fillId="0" borderId="0">
      <alignment/>
      <protection locked="0"/>
    </xf>
    <xf numFmtId="44" fontId="23" fillId="0" borderId="0">
      <alignment/>
      <protection locked="0"/>
    </xf>
  </cellStyleXfs>
  <cellXfs count="149">
    <xf numFmtId="0" fontId="0" fillId="0" borderId="0" xfId="0" applyAlignment="1">
      <alignment/>
    </xf>
    <xf numFmtId="0" fontId="20" fillId="5" borderId="10" xfId="325" applyFont="1" applyFill="1" applyBorder="1" applyAlignment="1">
      <alignment/>
      <protection/>
    </xf>
    <xf numFmtId="0" fontId="20" fillId="5" borderId="10" xfId="325" applyFont="1" applyFill="1" applyBorder="1" applyAlignment="1">
      <alignment horizontal="center"/>
      <protection/>
    </xf>
    <xf numFmtId="0" fontId="20" fillId="5" borderId="10" xfId="325" applyFont="1" applyFill="1" applyBorder="1">
      <alignment/>
      <protection/>
    </xf>
    <xf numFmtId="0" fontId="19" fillId="0" borderId="10" xfId="0" applyFont="1" applyBorder="1" applyAlignment="1">
      <alignment horizontal="left" vertical="center"/>
    </xf>
    <xf numFmtId="0" fontId="20" fillId="0" borderId="10" xfId="326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326" applyFont="1" applyBorder="1" applyAlignment="1">
      <alignment horizontal="center" vertical="center" wrapText="1"/>
      <protection/>
    </xf>
    <xf numFmtId="0" fontId="20" fillId="0" borderId="10" xfId="326" applyFont="1" applyBorder="1" applyAlignment="1">
      <alignment horizontal="center"/>
      <protection/>
    </xf>
    <xf numFmtId="0" fontId="20" fillId="0" borderId="10" xfId="326" applyFont="1" applyBorder="1" applyAlignment="1">
      <alignment horizontal="center" vertical="center"/>
      <protection/>
    </xf>
    <xf numFmtId="0" fontId="20" fillId="0" borderId="10" xfId="0" applyFont="1" applyBorder="1" applyAlignment="1">
      <alignment/>
    </xf>
    <xf numFmtId="0" fontId="20" fillId="0" borderId="10" xfId="326" applyFont="1" applyFill="1" applyBorder="1" applyAlignment="1">
      <alignment horizontal="center" vertical="center"/>
      <protection/>
    </xf>
    <xf numFmtId="0" fontId="20" fillId="0" borderId="10" xfId="326" applyFont="1" applyFill="1" applyBorder="1" applyAlignment="1">
      <alignment horizontal="center" vertical="center" wrapText="1"/>
      <protection/>
    </xf>
    <xf numFmtId="3" fontId="20" fillId="0" borderId="10" xfId="326" applyNumberFormat="1" applyFont="1" applyFill="1" applyBorder="1" applyAlignment="1">
      <alignment horizontal="center" vertical="center"/>
      <protection/>
    </xf>
    <xf numFmtId="3" fontId="20" fillId="0" borderId="10" xfId="326" applyNumberFormat="1" applyFont="1" applyBorder="1" applyAlignment="1">
      <alignment horizontal="center" vertical="center" wrapText="1"/>
      <protection/>
    </xf>
    <xf numFmtId="1" fontId="20" fillId="0" borderId="10" xfId="326" applyNumberFormat="1" applyFont="1" applyBorder="1" applyAlignment="1">
      <alignment horizontal="center" vertical="center" wrapText="1"/>
      <protection/>
    </xf>
    <xf numFmtId="49" fontId="20" fillId="0" borderId="10" xfId="326" applyNumberFormat="1" applyFont="1" applyBorder="1" applyAlignment="1">
      <alignment horizontal="center" vertical="center" wrapText="1"/>
      <protection/>
    </xf>
    <xf numFmtId="0" fontId="20" fillId="0" borderId="10" xfId="326" applyNumberFormat="1" applyFont="1" applyBorder="1" applyAlignment="1">
      <alignment horizontal="center" vertical="center" wrapText="1"/>
      <protection/>
    </xf>
    <xf numFmtId="4" fontId="20" fillId="0" borderId="10" xfId="326" applyNumberFormat="1" applyFont="1" applyBorder="1" applyAlignment="1">
      <alignment horizontal="center" vertical="center" wrapText="1"/>
      <protection/>
    </xf>
    <xf numFmtId="3" fontId="20" fillId="0" borderId="10" xfId="326" applyNumberFormat="1" applyFont="1" applyFill="1" applyBorder="1" applyAlignment="1">
      <alignment horizontal="center" vertical="center" wrapText="1"/>
      <protection/>
    </xf>
    <xf numFmtId="0" fontId="20" fillId="0" borderId="10" xfId="194" applyFont="1" applyFill="1" applyBorder="1" applyAlignment="1">
      <alignment horizontal="center" vertical="center" wrapText="1"/>
      <protection/>
    </xf>
    <xf numFmtId="0" fontId="20" fillId="0" borderId="10" xfId="354" applyFont="1" applyBorder="1" applyAlignment="1">
      <alignment horizontal="center" vertical="center" wrapText="1"/>
      <protection/>
    </xf>
    <xf numFmtId="0" fontId="20" fillId="60" borderId="10" xfId="0" applyFont="1" applyFill="1" applyBorder="1" applyAlignment="1">
      <alignment horizontal="center" vertical="center" wrapText="1"/>
    </xf>
    <xf numFmtId="3" fontId="20" fillId="60" borderId="10" xfId="0" applyNumberFormat="1" applyFont="1" applyFill="1" applyBorder="1" applyAlignment="1">
      <alignment horizontal="center" vertical="center" wrapText="1"/>
    </xf>
    <xf numFmtId="4" fontId="20" fillId="6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60" borderId="10" xfId="196" applyFont="1" applyFill="1" applyBorder="1" applyAlignment="1">
      <alignment horizontal="center" vertical="center" wrapText="1"/>
      <protection/>
    </xf>
    <xf numFmtId="0" fontId="20" fillId="0" borderId="10" xfId="196" applyFont="1" applyFill="1" applyBorder="1" applyAlignment="1">
      <alignment horizontal="center" vertical="center"/>
      <protection/>
    </xf>
    <xf numFmtId="0" fontId="20" fillId="0" borderId="10" xfId="325" applyFont="1" applyFill="1" applyBorder="1" applyAlignment="1">
      <alignment horizontal="center" vertical="center"/>
      <protection/>
    </xf>
    <xf numFmtId="3" fontId="19" fillId="60" borderId="10" xfId="0" applyNumberFormat="1" applyFont="1" applyFill="1" applyBorder="1" applyAlignment="1">
      <alignment horizontal="center" vertical="center" wrapText="1"/>
    </xf>
    <xf numFmtId="3" fontId="20" fillId="0" borderId="10" xfId="325" applyNumberFormat="1" applyFont="1" applyFill="1" applyBorder="1" applyAlignment="1">
      <alignment horizontal="center" vertical="center" wrapText="1"/>
      <protection/>
    </xf>
    <xf numFmtId="0" fontId="20" fillId="0" borderId="10" xfId="325" applyFont="1" applyBorder="1" applyAlignment="1">
      <alignment horizontal="center" vertical="center" wrapText="1"/>
      <protection/>
    </xf>
    <xf numFmtId="3" fontId="19" fillId="0" borderId="10" xfId="325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326" applyFont="1" applyFill="1" applyBorder="1" applyAlignment="1">
      <alignment horizontal="center"/>
      <protection/>
    </xf>
    <xf numFmtId="0" fontId="20" fillId="0" borderId="10" xfId="33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326" applyFont="1" applyFill="1" applyBorder="1" applyAlignment="1">
      <alignment horizontal="center" vertical="center" wrapText="1"/>
      <protection/>
    </xf>
    <xf numFmtId="0" fontId="20" fillId="0" borderId="23" xfId="288" applyNumberFormat="1" applyFont="1" applyFill="1" applyBorder="1" applyAlignment="1">
      <alignment horizontal="center" vertical="center" wrapText="1"/>
    </xf>
    <xf numFmtId="171" fontId="20" fillId="0" borderId="10" xfId="326" applyNumberFormat="1" applyFont="1" applyBorder="1" applyAlignment="1">
      <alignment horizontal="center" vertical="center"/>
      <protection/>
    </xf>
    <xf numFmtId="171" fontId="20" fillId="0" borderId="24" xfId="326" applyNumberFormat="1" applyFont="1" applyBorder="1" applyAlignment="1">
      <alignment horizontal="center" vertical="center"/>
      <protection/>
    </xf>
    <xf numFmtId="0" fontId="20" fillId="0" borderId="24" xfId="326" applyFont="1" applyBorder="1" applyAlignment="1">
      <alignment horizontal="center" vertical="center"/>
      <protection/>
    </xf>
    <xf numFmtId="49" fontId="20" fillId="0" borderId="10" xfId="354" applyNumberFormat="1" applyFont="1" applyFill="1" applyBorder="1" applyAlignment="1">
      <alignment horizontal="center" vertical="center"/>
      <protection/>
    </xf>
    <xf numFmtId="0" fontId="20" fillId="6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0" xfId="326" applyNumberFormat="1" applyFont="1" applyFill="1" applyBorder="1" applyAlignment="1">
      <alignment horizontal="center" vertical="center" wrapText="1"/>
      <protection/>
    </xf>
    <xf numFmtId="170" fontId="20" fillId="0" borderId="1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20" fillId="0" borderId="10" xfId="326" applyFont="1" applyFill="1" applyBorder="1" applyAlignment="1">
      <alignment vertical="center" wrapText="1"/>
      <protection/>
    </xf>
    <xf numFmtId="0" fontId="20" fillId="0" borderId="25" xfId="326" applyFont="1" applyFill="1" applyBorder="1" applyAlignment="1">
      <alignment horizontal="center" vertical="center" wrapText="1"/>
      <protection/>
    </xf>
    <xf numFmtId="0" fontId="20" fillId="60" borderId="10" xfId="326" applyFont="1" applyFill="1" applyBorder="1" applyAlignment="1">
      <alignment horizontal="center" vertical="center" wrapText="1"/>
      <protection/>
    </xf>
    <xf numFmtId="0" fontId="19" fillId="0" borderId="10" xfId="326" applyFont="1" applyFill="1" applyBorder="1" applyAlignment="1">
      <alignment horizontal="left" vertical="center"/>
      <protection/>
    </xf>
    <xf numFmtId="0" fontId="20" fillId="0" borderId="23" xfId="325" applyFont="1" applyFill="1" applyBorder="1" applyAlignment="1">
      <alignment horizontal="center" vertical="center" wrapText="1"/>
      <protection/>
    </xf>
    <xf numFmtId="0" fontId="31" fillId="0" borderId="10" xfId="194" applyFont="1" applyFill="1" applyBorder="1" applyAlignment="1">
      <alignment horizontal="center" vertical="center" wrapText="1"/>
      <protection/>
    </xf>
    <xf numFmtId="0" fontId="0" fillId="0" borderId="0" xfId="330" applyFont="1">
      <alignment/>
      <protection/>
    </xf>
    <xf numFmtId="0" fontId="19" fillId="0" borderId="0" xfId="337" applyFont="1">
      <alignment/>
      <protection/>
    </xf>
    <xf numFmtId="0" fontId="0" fillId="0" borderId="0" xfId="333" applyFont="1">
      <alignment/>
      <protection/>
    </xf>
    <xf numFmtId="0" fontId="20" fillId="0" borderId="0" xfId="337" applyFont="1">
      <alignment/>
      <protection/>
    </xf>
    <xf numFmtId="0" fontId="19" fillId="0" borderId="10" xfId="0" applyFont="1" applyFill="1" applyBorder="1" applyAlignment="1">
      <alignment horizontal="left" vertical="center"/>
    </xf>
    <xf numFmtId="0" fontId="20" fillId="0" borderId="10" xfId="336" applyFont="1" applyFill="1" applyBorder="1" applyAlignment="1">
      <alignment horizontal="center" vertical="center" wrapText="1"/>
      <protection/>
    </xf>
    <xf numFmtId="0" fontId="20" fillId="0" borderId="10" xfId="328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 horizontal="center" vertical="center"/>
    </xf>
    <xf numFmtId="0" fontId="19" fillId="0" borderId="10" xfId="326" applyFont="1" applyFill="1" applyBorder="1" applyAlignment="1">
      <alignment horizontal="center" vertical="center"/>
      <protection/>
    </xf>
    <xf numFmtId="0" fontId="19" fillId="0" borderId="10" xfId="326" applyFont="1" applyBorder="1" applyAlignment="1">
      <alignment horizontal="left" vertical="center"/>
      <protection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10" xfId="326" applyFont="1" applyBorder="1" applyAlignment="1">
      <alignment horizontal="center"/>
      <protection/>
    </xf>
    <xf numFmtId="0" fontId="20" fillId="0" borderId="23" xfId="0" applyFont="1" applyBorder="1" applyAlignment="1">
      <alignment horizontal="center"/>
    </xf>
    <xf numFmtId="0" fontId="19" fillId="0" borderId="10" xfId="326" applyFont="1" applyBorder="1" applyAlignment="1">
      <alignment horizontal="center" vertical="center"/>
      <protection/>
    </xf>
    <xf numFmtId="0" fontId="20" fillId="0" borderId="10" xfId="336" applyNumberFormat="1" applyFont="1" applyFill="1" applyBorder="1" applyAlignment="1">
      <alignment horizontal="center" vertical="center" wrapText="1"/>
      <protection/>
    </xf>
    <xf numFmtId="4" fontId="19" fillId="0" borderId="10" xfId="326" applyNumberFormat="1" applyFont="1" applyBorder="1" applyAlignment="1">
      <alignment horizontal="center" vertical="center"/>
      <protection/>
    </xf>
    <xf numFmtId="0" fontId="0" fillId="0" borderId="0" xfId="330" applyFont="1" applyAlignment="1">
      <alignment horizontal="left"/>
      <protection/>
    </xf>
    <xf numFmtId="0" fontId="19" fillId="0" borderId="0" xfId="337" applyFont="1" applyAlignment="1">
      <alignment horizontal="left"/>
      <protection/>
    </xf>
    <xf numFmtId="0" fontId="20" fillId="0" borderId="0" xfId="337" applyFont="1" applyAlignment="1">
      <alignment horizontal="left"/>
      <protection/>
    </xf>
    <xf numFmtId="0" fontId="19" fillId="5" borderId="10" xfId="325" applyFont="1" applyFill="1" applyBorder="1" applyAlignment="1">
      <alignment horizontal="left"/>
      <protection/>
    </xf>
    <xf numFmtId="0" fontId="20" fillId="0" borderId="10" xfId="326" applyFont="1" applyBorder="1" applyAlignment="1">
      <alignment horizontal="left" vertical="center"/>
      <protection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10" xfId="326" applyFont="1" applyFill="1" applyBorder="1" applyAlignment="1">
      <alignment horizontal="center"/>
      <protection/>
    </xf>
    <xf numFmtId="4" fontId="19" fillId="0" borderId="23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20" fillId="0" borderId="10" xfId="326" applyFont="1" applyFill="1" applyBorder="1" applyAlignment="1">
      <alignment horizontal="left" vertical="center"/>
      <protection/>
    </xf>
    <xf numFmtId="4" fontId="19" fillId="0" borderId="10" xfId="0" applyNumberFormat="1" applyFont="1" applyBorder="1" applyAlignment="1">
      <alignment horizontal="center" vertical="center"/>
    </xf>
    <xf numFmtId="0" fontId="20" fillId="0" borderId="26" xfId="325" applyFont="1" applyFill="1" applyBorder="1" applyAlignment="1">
      <alignment horizontal="center" vertical="center" wrapText="1"/>
      <protection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/>
    </xf>
    <xf numFmtId="171" fontId="19" fillId="0" borderId="10" xfId="0" applyNumberFormat="1" applyFont="1" applyBorder="1" applyAlignment="1">
      <alignment horizontal="center" vertical="center"/>
    </xf>
    <xf numFmtId="4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73" fontId="20" fillId="0" borderId="10" xfId="326" applyNumberFormat="1" applyFont="1" applyBorder="1" applyAlignment="1">
      <alignment horizontal="center" vertical="center" wrapText="1"/>
      <protection/>
    </xf>
    <xf numFmtId="0" fontId="20" fillId="0" borderId="10" xfId="3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329" applyFont="1" applyFill="1" applyBorder="1" applyAlignment="1">
      <alignment horizontal="center" vertical="center"/>
      <protection/>
    </xf>
    <xf numFmtId="170" fontId="20" fillId="0" borderId="10" xfId="194" applyNumberFormat="1" applyFont="1" applyFill="1" applyBorder="1" applyAlignment="1">
      <alignment horizontal="center" vertical="center" wrapText="1"/>
      <protection/>
    </xf>
    <xf numFmtId="0" fontId="20" fillId="0" borderId="10" xfId="335" applyFont="1" applyFill="1" applyBorder="1" applyAlignment="1">
      <alignment horizontal="center" vertical="center" wrapText="1"/>
      <protection/>
    </xf>
    <xf numFmtId="0" fontId="31" fillId="0" borderId="10" xfId="326" applyNumberFormat="1" applyFont="1" applyFill="1" applyBorder="1" applyAlignment="1">
      <alignment horizontal="center" vertical="center" wrapText="1"/>
      <protection/>
    </xf>
    <xf numFmtId="3" fontId="20" fillId="0" borderId="10" xfId="194" applyNumberFormat="1" applyFont="1" applyFill="1" applyBorder="1" applyAlignment="1">
      <alignment horizontal="center" vertical="center" wrapText="1"/>
      <protection/>
    </xf>
    <xf numFmtId="1" fontId="20" fillId="0" borderId="10" xfId="325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74" fontId="33" fillId="0" borderId="10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49" fontId="20" fillId="0" borderId="10" xfId="194" applyNumberFormat="1" applyFont="1" applyFill="1" applyBorder="1" applyAlignment="1">
      <alignment horizontal="center" vertical="center" wrapText="1"/>
      <protection/>
    </xf>
    <xf numFmtId="174" fontId="19" fillId="0" borderId="10" xfId="0" applyNumberFormat="1" applyFont="1" applyBorder="1" applyAlignment="1">
      <alignment/>
    </xf>
    <xf numFmtId="0" fontId="20" fillId="60" borderId="10" xfId="0" applyFont="1" applyFill="1" applyBorder="1" applyAlignment="1">
      <alignment horizontal="center" vertical="center"/>
    </xf>
    <xf numFmtId="0" fontId="20" fillId="60" borderId="10" xfId="193" applyFont="1" applyFill="1" applyBorder="1" applyAlignment="1">
      <alignment horizontal="center" vertical="center" wrapText="1"/>
      <protection/>
    </xf>
    <xf numFmtId="174" fontId="19" fillId="0" borderId="10" xfId="0" applyNumberFormat="1" applyFont="1" applyBorder="1" applyAlignment="1">
      <alignment horizontal="center" vertical="center"/>
    </xf>
    <xf numFmtId="0" fontId="20" fillId="60" borderId="10" xfId="194" applyFont="1" applyFill="1" applyBorder="1" applyAlignment="1">
      <alignment horizontal="center" vertical="center" wrapText="1"/>
      <protection/>
    </xf>
    <xf numFmtId="49" fontId="20" fillId="0" borderId="10" xfId="354" applyNumberFormat="1" applyFont="1" applyFill="1" applyBorder="1" applyAlignment="1">
      <alignment horizontal="center" vertical="center" wrapText="1"/>
      <protection/>
    </xf>
    <xf numFmtId="0" fontId="20" fillId="0" borderId="10" xfId="327" applyFont="1" applyFill="1" applyBorder="1" applyAlignment="1">
      <alignment horizontal="center" vertical="center" wrapText="1"/>
      <protection/>
    </xf>
    <xf numFmtId="0" fontId="20" fillId="0" borderId="27" xfId="326" applyFont="1" applyFill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/>
    </xf>
    <xf numFmtId="0" fontId="20" fillId="60" borderId="28" xfId="0" applyFont="1" applyFill="1" applyBorder="1" applyAlignment="1">
      <alignment horizontal="center" vertical="center" wrapText="1"/>
    </xf>
    <xf numFmtId="4" fontId="20" fillId="0" borderId="24" xfId="326" applyNumberFormat="1" applyFont="1" applyBorder="1" applyAlignment="1">
      <alignment horizontal="center" vertical="center" wrapText="1"/>
      <protection/>
    </xf>
    <xf numFmtId="0" fontId="20" fillId="60" borderId="23" xfId="0" applyFont="1" applyFill="1" applyBorder="1" applyAlignment="1">
      <alignment horizontal="center" vertical="center" wrapText="1"/>
    </xf>
    <xf numFmtId="0" fontId="20" fillId="60" borderId="29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20" fillId="60" borderId="2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19" fillId="0" borderId="23" xfId="326" applyFont="1" applyFill="1" applyBorder="1" applyAlignment="1">
      <alignment horizontal="left" vertical="center"/>
      <protection/>
    </xf>
    <xf numFmtId="3" fontId="20" fillId="0" borderId="23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19" fillId="60" borderId="10" xfId="325" applyFont="1" applyFill="1" applyBorder="1" applyAlignment="1">
      <alignment horizontal="left" vertical="center" wrapText="1"/>
      <protection/>
    </xf>
    <xf numFmtId="0" fontId="19" fillId="60" borderId="10" xfId="325" applyFont="1" applyFill="1" applyBorder="1" applyAlignment="1">
      <alignment horizontal="center" vertical="center" wrapText="1"/>
      <protection/>
    </xf>
    <xf numFmtId="0" fontId="20" fillId="0" borderId="30" xfId="196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/>
    </xf>
    <xf numFmtId="0" fontId="20" fillId="0" borderId="10" xfId="196" applyFont="1" applyFill="1" applyBorder="1" applyAlignment="1">
      <alignment horizontal="center" vertical="center" wrapText="1"/>
      <protection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30" xfId="0" applyFont="1" applyFill="1" applyBorder="1" applyAlignment="1">
      <alignment horizontal="center" vertical="center" wrapText="1" shrinkToFit="1"/>
    </xf>
    <xf numFmtId="41" fontId="20" fillId="0" borderId="30" xfId="0" applyNumberFormat="1" applyFont="1" applyFill="1" applyBorder="1" applyAlignment="1">
      <alignment horizontal="center" vertical="center" wrapText="1" shrinkToFit="1"/>
    </xf>
    <xf numFmtId="41" fontId="20" fillId="0" borderId="10" xfId="0" applyNumberFormat="1" applyFont="1" applyFill="1" applyBorder="1" applyAlignment="1">
      <alignment horizontal="center" vertical="center" wrapText="1" shrinkToFit="1"/>
    </xf>
    <xf numFmtId="41" fontId="19" fillId="0" borderId="10" xfId="0" applyNumberFormat="1" applyFont="1" applyFill="1" applyBorder="1" applyAlignment="1">
      <alignment horizontal="center" vertical="center"/>
    </xf>
    <xf numFmtId="170" fontId="20" fillId="60" borderId="10" xfId="193" applyNumberFormat="1" applyFont="1" applyFill="1" applyBorder="1" applyAlignment="1">
      <alignment horizontal="center" vertical="center" wrapText="1"/>
      <protection/>
    </xf>
    <xf numFmtId="0" fontId="36" fillId="0" borderId="10" xfId="326" applyFont="1" applyFill="1" applyBorder="1" applyAlignment="1">
      <alignment horizontal="center" vertical="center" wrapText="1"/>
      <protection/>
    </xf>
    <xf numFmtId="0" fontId="20" fillId="0" borderId="23" xfId="194" applyFont="1" applyFill="1" applyBorder="1" applyAlignment="1">
      <alignment horizontal="center" vertical="center" wrapText="1"/>
      <protection/>
    </xf>
    <xf numFmtId="0" fontId="36" fillId="0" borderId="10" xfId="326" applyFont="1" applyFill="1" applyBorder="1" applyAlignment="1">
      <alignment horizontal="center" vertical="top" wrapText="1"/>
      <protection/>
    </xf>
    <xf numFmtId="4" fontId="19" fillId="0" borderId="0" xfId="0" applyNumberFormat="1" applyFont="1" applyBorder="1" applyAlignment="1">
      <alignment horizontal="center" vertical="center"/>
    </xf>
    <xf numFmtId="0" fontId="19" fillId="0" borderId="0" xfId="333" applyFont="1" applyAlignment="1">
      <alignment horizontal="center"/>
      <protection/>
    </xf>
  </cellXfs>
  <cellStyles count="357">
    <cellStyle name="Normal" xfId="0"/>
    <cellStyle name="_2006 проект соцсферы ММГ" xfId="15"/>
    <cellStyle name="_2006 проект соцсферы ММГ 2" xfId="16"/>
    <cellStyle name="_Ком. услуги" xfId="17"/>
    <cellStyle name="”ќђќ‘ћ‚›‰" xfId="18"/>
    <cellStyle name="”ќђќ‘ћ‚›‰ 2" xfId="19"/>
    <cellStyle name="”љ‘ђћ‚ђќќ›‰" xfId="20"/>
    <cellStyle name="”љ‘ђћ‚ђќќ›‰ 2" xfId="21"/>
    <cellStyle name="„…ќ…†ќ›‰" xfId="22"/>
    <cellStyle name="„…ќ…†ќ›‰ 2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Accent1 2" xfId="30"/>
    <cellStyle name="20% - Accent1 2 2" xfId="31"/>
    <cellStyle name="20% - Accent2 2" xfId="32"/>
    <cellStyle name="20% - Accent2 2 2" xfId="33"/>
    <cellStyle name="20% - Accent3 2" xfId="34"/>
    <cellStyle name="20% - Accent3 2 2" xfId="35"/>
    <cellStyle name="20% - Accent4 2" xfId="36"/>
    <cellStyle name="20% - Accent4 2 2" xfId="37"/>
    <cellStyle name="20% - Accent5 2" xfId="38"/>
    <cellStyle name="20% - Accent5 2 2" xfId="39"/>
    <cellStyle name="20% - Accent6 2" xfId="40"/>
    <cellStyle name="20% - Accent6 2 2" xfId="41"/>
    <cellStyle name="20% - Акцент1" xfId="42"/>
    <cellStyle name="20% - Акцент1 2" xfId="43"/>
    <cellStyle name="20% - Акцент1 2 2" xfId="44"/>
    <cellStyle name="20% - Акцент1 3" xfId="45"/>
    <cellStyle name="20% - Акцент2" xfId="46"/>
    <cellStyle name="20% - Акцент2 2" xfId="47"/>
    <cellStyle name="20% - Акцент2 2 2" xfId="48"/>
    <cellStyle name="20% - Акцент2 3" xfId="49"/>
    <cellStyle name="20% - Акцент3" xfId="50"/>
    <cellStyle name="20% - Акцент3 2" xfId="51"/>
    <cellStyle name="20% - Акцент3 2 2" xfId="52"/>
    <cellStyle name="20% - Акцент3 3" xfId="53"/>
    <cellStyle name="20% - Акцент4" xfId="54"/>
    <cellStyle name="20% - Акцент4 2" xfId="55"/>
    <cellStyle name="20% - Акцент4 2 2" xfId="56"/>
    <cellStyle name="20% - Акцент4 3" xfId="57"/>
    <cellStyle name="20% - Акцент5" xfId="58"/>
    <cellStyle name="20% - Акцент5 2" xfId="59"/>
    <cellStyle name="20% - Акцент5 2 2" xfId="60"/>
    <cellStyle name="20% - Акцент5 3" xfId="61"/>
    <cellStyle name="20% - Акцент6" xfId="62"/>
    <cellStyle name="20% - Акцент6 2" xfId="63"/>
    <cellStyle name="20% - Акцент6 2 2" xfId="64"/>
    <cellStyle name="20% - Акцент6 3" xfId="65"/>
    <cellStyle name="40% - Accent1 2" xfId="66"/>
    <cellStyle name="40% - Accent1 2 2" xfId="67"/>
    <cellStyle name="40% - Accent2 2" xfId="68"/>
    <cellStyle name="40% - Accent2 2 2" xfId="69"/>
    <cellStyle name="40% - Accent3 2" xfId="70"/>
    <cellStyle name="40% - Accent3 2 2" xfId="71"/>
    <cellStyle name="40% - Accent4 2" xfId="72"/>
    <cellStyle name="40% - Accent4 2 2" xfId="73"/>
    <cellStyle name="40% - Accent5 2" xfId="74"/>
    <cellStyle name="40% - Accent5 2 2" xfId="75"/>
    <cellStyle name="40% - Accent6 2" xfId="76"/>
    <cellStyle name="40% - Accent6 2 2" xfId="77"/>
    <cellStyle name="40% - Акцент1" xfId="78"/>
    <cellStyle name="40% - Акцент1 2" xfId="79"/>
    <cellStyle name="40% - Акцент1 2 2" xfId="80"/>
    <cellStyle name="40% - Акцент1 3" xfId="81"/>
    <cellStyle name="40% - Акцент2" xfId="82"/>
    <cellStyle name="40% - Акцент2 2" xfId="83"/>
    <cellStyle name="40% - Акцент2 2 2" xfId="84"/>
    <cellStyle name="40% - Акцент2 3" xfId="85"/>
    <cellStyle name="40% - Акцент3" xfId="86"/>
    <cellStyle name="40% - Акцент3 2" xfId="87"/>
    <cellStyle name="40% - Акцент3 2 2" xfId="88"/>
    <cellStyle name="40% - Акцент3 3" xfId="89"/>
    <cellStyle name="40% - Акцент4" xfId="90"/>
    <cellStyle name="40% - Акцент4 2" xfId="91"/>
    <cellStyle name="40% - Акцент4 2 2" xfId="92"/>
    <cellStyle name="40% - Акцент4 3" xfId="93"/>
    <cellStyle name="40% - Акцент5" xfId="94"/>
    <cellStyle name="40% - Акцент5 2" xfId="95"/>
    <cellStyle name="40% - Акцент5 2 2" xfId="96"/>
    <cellStyle name="40% - Акцент5 3" xfId="97"/>
    <cellStyle name="40% - Акцент6" xfId="98"/>
    <cellStyle name="40% - Акцент6 2" xfId="99"/>
    <cellStyle name="40% - Акцент6 2 2" xfId="100"/>
    <cellStyle name="40% - Акцент6 3" xfId="101"/>
    <cellStyle name="60% - Accent1 2" xfId="102"/>
    <cellStyle name="60% - Accent1 2 2" xfId="103"/>
    <cellStyle name="60% - Accent2 2" xfId="104"/>
    <cellStyle name="60% - Accent2 2 2" xfId="105"/>
    <cellStyle name="60% - Accent3 2" xfId="106"/>
    <cellStyle name="60% - Accent3 2 2" xfId="107"/>
    <cellStyle name="60% - Accent4 2" xfId="108"/>
    <cellStyle name="60% - Accent4 2 2" xfId="109"/>
    <cellStyle name="60% - Accent5 2" xfId="110"/>
    <cellStyle name="60% - Accent5 2 2" xfId="111"/>
    <cellStyle name="60% - Accent6 2" xfId="112"/>
    <cellStyle name="60% - Accent6 2 2" xfId="113"/>
    <cellStyle name="60% - Акцент1" xfId="114"/>
    <cellStyle name="60% - Акцент1 2" xfId="115"/>
    <cellStyle name="60% - Акцент1 2 2" xfId="116"/>
    <cellStyle name="60% - Акцент1 3" xfId="117"/>
    <cellStyle name="60% - Акцент2" xfId="118"/>
    <cellStyle name="60% - Акцент2 2" xfId="119"/>
    <cellStyle name="60% - Акцент2 2 2" xfId="120"/>
    <cellStyle name="60% - Акцент2 3" xfId="121"/>
    <cellStyle name="60% - Акцент3" xfId="122"/>
    <cellStyle name="60% - Акцент3 2" xfId="123"/>
    <cellStyle name="60% - Акцент3 2 2" xfId="124"/>
    <cellStyle name="60% - Акцент3 3" xfId="125"/>
    <cellStyle name="60% - Акцент4" xfId="126"/>
    <cellStyle name="60% - Акцент4 2" xfId="127"/>
    <cellStyle name="60% - Акцент4 2 2" xfId="128"/>
    <cellStyle name="60% - Акцент4 3" xfId="129"/>
    <cellStyle name="60% - Акцент5" xfId="130"/>
    <cellStyle name="60% - Акцент5 2" xfId="131"/>
    <cellStyle name="60% - Акцент5 2 2" xfId="132"/>
    <cellStyle name="60% - Акцент5 3" xfId="133"/>
    <cellStyle name="60% - Акцент6" xfId="134"/>
    <cellStyle name="60% - Акцент6 2" xfId="135"/>
    <cellStyle name="60% - Акцент6 2 2" xfId="136"/>
    <cellStyle name="60% - Акцент6 3" xfId="137"/>
    <cellStyle name="Accent1 2" xfId="138"/>
    <cellStyle name="Accent1 2 2" xfId="139"/>
    <cellStyle name="Accent2 2" xfId="140"/>
    <cellStyle name="Accent2 2 2" xfId="141"/>
    <cellStyle name="Accent3 2" xfId="142"/>
    <cellStyle name="Accent3 2 2" xfId="143"/>
    <cellStyle name="Accent4 2" xfId="144"/>
    <cellStyle name="Accent4 2 2" xfId="145"/>
    <cellStyle name="Accent5 2" xfId="146"/>
    <cellStyle name="Accent5 2 2" xfId="147"/>
    <cellStyle name="Accent6 2" xfId="148"/>
    <cellStyle name="Accent6 2 2" xfId="149"/>
    <cellStyle name="Bad 2" xfId="150"/>
    <cellStyle name="Bad 2 2" xfId="151"/>
    <cellStyle name="Calculation 2" xfId="152"/>
    <cellStyle name="Calculation 2 2" xfId="153"/>
    <cellStyle name="Check Cell 2" xfId="154"/>
    <cellStyle name="Check Cell 2 2" xfId="155"/>
    <cellStyle name="Comma 2" xfId="156"/>
    <cellStyle name="Comma 2 2" xfId="157"/>
    <cellStyle name="Comma 2 3" xfId="158"/>
    <cellStyle name="Comma 2 4" xfId="159"/>
    <cellStyle name="Comma 3" xfId="160"/>
    <cellStyle name="Comma 3 2" xfId="161"/>
    <cellStyle name="Comma 4" xfId="162"/>
    <cellStyle name="Comma 4 2" xfId="163"/>
    <cellStyle name="Comma 4 3" xfId="164"/>
    <cellStyle name="Comma 5" xfId="165"/>
    <cellStyle name="Comma 5 2" xfId="166"/>
    <cellStyle name="Comma 6" xfId="167"/>
    <cellStyle name="Comma 7" xfId="168"/>
    <cellStyle name="Comma 7 2" xfId="169"/>
    <cellStyle name="Comma 8" xfId="170"/>
    <cellStyle name="Comma 9" xfId="171"/>
    <cellStyle name="Currency 2" xfId="172"/>
    <cellStyle name="Explanatory Text 2" xfId="173"/>
    <cellStyle name="Explanatory Text 2 2" xfId="174"/>
    <cellStyle name="Good 2" xfId="175"/>
    <cellStyle name="Good 2 2" xfId="176"/>
    <cellStyle name="Heading 1 2" xfId="177"/>
    <cellStyle name="Heading 1 2 2" xfId="178"/>
    <cellStyle name="Heading 2 2" xfId="179"/>
    <cellStyle name="Heading 2 2 2" xfId="180"/>
    <cellStyle name="Heading 3 2" xfId="181"/>
    <cellStyle name="Heading 3 2 2" xfId="182"/>
    <cellStyle name="Heading 4 2" xfId="183"/>
    <cellStyle name="Heading 4 2 2" xfId="184"/>
    <cellStyle name="Input 2" xfId="185"/>
    <cellStyle name="Input 2 2" xfId="186"/>
    <cellStyle name="Linked Cell 2" xfId="187"/>
    <cellStyle name="Linked Cell 2 2" xfId="188"/>
    <cellStyle name="Neutral 2" xfId="189"/>
    <cellStyle name="Neutral 2 2" xfId="190"/>
    <cellStyle name="Normal 2" xfId="191"/>
    <cellStyle name="Normal 2 2" xfId="192"/>
    <cellStyle name="Normal 2 3" xfId="193"/>
    <cellStyle name="Normal 2 3 2" xfId="194"/>
    <cellStyle name="Normal 3" xfId="195"/>
    <cellStyle name="Normal 3 2" xfId="196"/>
    <cellStyle name="Normal 3 3" xfId="197"/>
    <cellStyle name="Normal 3 3 2" xfId="198"/>
    <cellStyle name="Normal 3 4" xfId="199"/>
    <cellStyle name="Normal 4" xfId="200"/>
    <cellStyle name="Normal 5" xfId="201"/>
    <cellStyle name="Normal1" xfId="202"/>
    <cellStyle name="Note 2" xfId="203"/>
    <cellStyle name="Note 2 2" xfId="204"/>
    <cellStyle name="Note 3" xfId="205"/>
    <cellStyle name="Output 2" xfId="206"/>
    <cellStyle name="Output 2 2" xfId="207"/>
    <cellStyle name="Percent 2" xfId="208"/>
    <cellStyle name="Percent 2 2" xfId="209"/>
    <cellStyle name="Percent 3" xfId="210"/>
    <cellStyle name="Percent 3 2" xfId="211"/>
    <cellStyle name="Percent 4" xfId="212"/>
    <cellStyle name="Percent 4 2" xfId="213"/>
    <cellStyle name="Percent 5" xfId="214"/>
    <cellStyle name="Percent 6" xfId="215"/>
    <cellStyle name="Percent 7" xfId="216"/>
    <cellStyle name="piw#" xfId="217"/>
    <cellStyle name="piw%" xfId="218"/>
    <cellStyle name="Price_Body" xfId="219"/>
    <cellStyle name="SAS FM Client calculated data cell (data entry table)" xfId="220"/>
    <cellStyle name="SAS FM Client calculated data cell (data entry table) 2" xfId="221"/>
    <cellStyle name="SAS FM Client calculated data cell (read only table)" xfId="222"/>
    <cellStyle name="SAS FM Client calculated data cell (read only table) 2" xfId="223"/>
    <cellStyle name="SAS FM Column drillable header" xfId="224"/>
    <cellStyle name="SAS FM Column drillable header 2" xfId="225"/>
    <cellStyle name="SAS FM Column header" xfId="226"/>
    <cellStyle name="SAS FM Column header 2" xfId="227"/>
    <cellStyle name="SAS FM Drill path" xfId="228"/>
    <cellStyle name="SAS FM Drill path 2" xfId="229"/>
    <cellStyle name="SAS FM Invalid data cell" xfId="230"/>
    <cellStyle name="SAS FM Invalid data cell 2" xfId="231"/>
    <cellStyle name="SAS FM Read-only data cell (data entry table)" xfId="232"/>
    <cellStyle name="SAS FM Read-only data cell (data entry table) 2" xfId="233"/>
    <cellStyle name="SAS FM Read-only data cell (read-only table)" xfId="234"/>
    <cellStyle name="SAS FM Read-only data cell (read-only table) 2" xfId="235"/>
    <cellStyle name="SAS FM Row drillable header" xfId="236"/>
    <cellStyle name="SAS FM Row drillable header 2" xfId="237"/>
    <cellStyle name="SAS FM Row header" xfId="238"/>
    <cellStyle name="SAS FM Row header 2" xfId="239"/>
    <cellStyle name="SAS FM Slicers" xfId="240"/>
    <cellStyle name="SAS FM Slicers 2" xfId="241"/>
    <cellStyle name="SAS FM Writeable data cell" xfId="242"/>
    <cellStyle name="SAS FM Writeable data cell 2" xfId="243"/>
    <cellStyle name="Style 1" xfId="244"/>
    <cellStyle name="Title 2" xfId="245"/>
    <cellStyle name="Title 2 2" xfId="246"/>
    <cellStyle name="Total 2" xfId="247"/>
    <cellStyle name="Total 2 2" xfId="248"/>
    <cellStyle name="Warning Text 2" xfId="249"/>
    <cellStyle name="Warning Text 2 2" xfId="250"/>
    <cellStyle name="Акцент1" xfId="251"/>
    <cellStyle name="Акцент1 2" xfId="252"/>
    <cellStyle name="Акцент1 2 2" xfId="253"/>
    <cellStyle name="Акцент1 3" xfId="254"/>
    <cellStyle name="Акцент2" xfId="255"/>
    <cellStyle name="Акцент2 2" xfId="256"/>
    <cellStyle name="Акцент2 2 2" xfId="257"/>
    <cellStyle name="Акцент2 3" xfId="258"/>
    <cellStyle name="Акцент3" xfId="259"/>
    <cellStyle name="Акцент3 2" xfId="260"/>
    <cellStyle name="Акцент3 2 2" xfId="261"/>
    <cellStyle name="Акцент3 3" xfId="262"/>
    <cellStyle name="Акцент4" xfId="263"/>
    <cellStyle name="Акцент4 2" xfId="264"/>
    <cellStyle name="Акцент4 2 2" xfId="265"/>
    <cellStyle name="Акцент4 3" xfId="266"/>
    <cellStyle name="Акцент5" xfId="267"/>
    <cellStyle name="Акцент5 2" xfId="268"/>
    <cellStyle name="Акцент5 2 2" xfId="269"/>
    <cellStyle name="Акцент5 3" xfId="270"/>
    <cellStyle name="Акцент6" xfId="271"/>
    <cellStyle name="Акцент6 2" xfId="272"/>
    <cellStyle name="Акцент6 2 2" xfId="273"/>
    <cellStyle name="Акцент6 3" xfId="274"/>
    <cellStyle name="Беззащитный" xfId="275"/>
    <cellStyle name="Ввод " xfId="276"/>
    <cellStyle name="Ввод  2" xfId="277"/>
    <cellStyle name="Ввод  2 2" xfId="278"/>
    <cellStyle name="Ввод  3" xfId="279"/>
    <cellStyle name="Вывод" xfId="280"/>
    <cellStyle name="Вывод 2" xfId="281"/>
    <cellStyle name="Вывод 2 2" xfId="282"/>
    <cellStyle name="Вывод 3" xfId="283"/>
    <cellStyle name="Вычисление" xfId="284"/>
    <cellStyle name="Вычисление 2" xfId="285"/>
    <cellStyle name="Вычисление 2 2" xfId="286"/>
    <cellStyle name="Вычисление 3" xfId="287"/>
    <cellStyle name="Currency" xfId="288"/>
    <cellStyle name="Currency [0]" xfId="289"/>
    <cellStyle name="Заголовок 1" xfId="290"/>
    <cellStyle name="Заголовок 1 2" xfId="291"/>
    <cellStyle name="Заголовок 1 2 2" xfId="292"/>
    <cellStyle name="Заголовок 1 3" xfId="293"/>
    <cellStyle name="Заголовок 2" xfId="294"/>
    <cellStyle name="Заголовок 2 2" xfId="295"/>
    <cellStyle name="Заголовок 2 2 2" xfId="296"/>
    <cellStyle name="Заголовок 2 3" xfId="297"/>
    <cellStyle name="Заголовок 3" xfId="298"/>
    <cellStyle name="Заголовок 3 2" xfId="299"/>
    <cellStyle name="Заголовок 3 2 2" xfId="300"/>
    <cellStyle name="Заголовок 3 3" xfId="301"/>
    <cellStyle name="Заголовок 4" xfId="302"/>
    <cellStyle name="Заголовок 4 2" xfId="303"/>
    <cellStyle name="Заголовок 4 2 2" xfId="304"/>
    <cellStyle name="Заголовок 4 3" xfId="305"/>
    <cellStyle name="Защитный" xfId="306"/>
    <cellStyle name="Итог" xfId="307"/>
    <cellStyle name="Итог 2" xfId="308"/>
    <cellStyle name="Итог 2 2" xfId="309"/>
    <cellStyle name="Итог 3" xfId="310"/>
    <cellStyle name="КАНДАГАЧ тел3-33-96" xfId="311"/>
    <cellStyle name="КАНДАГАЧ тел3-33-96 2" xfId="312"/>
    <cellStyle name="Контрольная ячейка" xfId="313"/>
    <cellStyle name="Контрольная ячейка 2" xfId="314"/>
    <cellStyle name="Контрольная ячейка 2 2" xfId="315"/>
    <cellStyle name="Контрольная ячейка 3" xfId="316"/>
    <cellStyle name="Название" xfId="317"/>
    <cellStyle name="Название 2" xfId="318"/>
    <cellStyle name="Название 2 2" xfId="319"/>
    <cellStyle name="Название 3" xfId="320"/>
    <cellStyle name="Нейтральный" xfId="321"/>
    <cellStyle name="Нейтральный 2" xfId="322"/>
    <cellStyle name="Нейтральный 2 2" xfId="323"/>
    <cellStyle name="Нейтральный 3" xfId="324"/>
    <cellStyle name="Обычный 2" xfId="325"/>
    <cellStyle name="Обычный 2 2" xfId="326"/>
    <cellStyle name="Обычный 2 2 2" xfId="327"/>
    <cellStyle name="Обычный 2 3" xfId="328"/>
    <cellStyle name="Обычный 2_План ГЗ на 2011г  первочередные " xfId="329"/>
    <cellStyle name="Обычный 3" xfId="330"/>
    <cellStyle name="Обычный 4" xfId="331"/>
    <cellStyle name="Обычный 4 2" xfId="332"/>
    <cellStyle name="Обычный_Дополнения и изменения в годовой план закупок АО РД КМГ на 2011 год №1" xfId="333"/>
    <cellStyle name="Обычный_Лист1" xfId="334"/>
    <cellStyle name="Обычный_Лист1 4" xfId="335"/>
    <cellStyle name="Обычный_Лист1_Разд7.1 -  автоматиз  и информац  технологии" xfId="336"/>
    <cellStyle name="Обычный_Оригинал Годового плана 2010 г" xfId="337"/>
    <cellStyle name="Плохой" xfId="338"/>
    <cellStyle name="Плохой 2" xfId="339"/>
    <cellStyle name="Плохой 2 2" xfId="340"/>
    <cellStyle name="Плохой 3" xfId="341"/>
    <cellStyle name="Пояснение" xfId="342"/>
    <cellStyle name="Пояснение 2" xfId="343"/>
    <cellStyle name="Пояснение 2 2" xfId="344"/>
    <cellStyle name="Пояснение 3" xfId="345"/>
    <cellStyle name="Примечание" xfId="346"/>
    <cellStyle name="Примечание 2" xfId="347"/>
    <cellStyle name="Примечание 3" xfId="348"/>
    <cellStyle name="Percent" xfId="349"/>
    <cellStyle name="Связанная ячейка" xfId="350"/>
    <cellStyle name="Связанная ячейка 2" xfId="351"/>
    <cellStyle name="Связанная ячейка 2 2" xfId="352"/>
    <cellStyle name="Связанная ячейка 3" xfId="353"/>
    <cellStyle name="Стиль 1" xfId="354"/>
    <cellStyle name="Стиль_названий" xfId="355"/>
    <cellStyle name="Текст предупреждения" xfId="356"/>
    <cellStyle name="Текст предупреждения 2" xfId="357"/>
    <cellStyle name="Текст предупреждения 2 2" xfId="358"/>
    <cellStyle name="Текст предупреждения 3" xfId="359"/>
    <cellStyle name="Тысячи [0]_3Com" xfId="360"/>
    <cellStyle name="Тысячи_3Com" xfId="361"/>
    <cellStyle name="Comma" xfId="362"/>
    <cellStyle name="Comma [0]" xfId="363"/>
    <cellStyle name="Финансовый 2" xfId="364"/>
    <cellStyle name="Хороший" xfId="365"/>
    <cellStyle name="Хороший 2" xfId="366"/>
    <cellStyle name="Хороший 2 2" xfId="367"/>
    <cellStyle name="Хороший 3" xfId="368"/>
    <cellStyle name="Џђћ–…ќ’ќ›‰" xfId="369"/>
    <cellStyle name="Џђћ–…ќ’ќ›‰ 2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9.140625" style="85" customWidth="1"/>
    <col min="2" max="2" width="12.7109375" style="51" customWidth="1"/>
    <col min="3" max="3" width="14.57421875" style="51" customWidth="1"/>
    <col min="4" max="4" width="20.28125" style="51" customWidth="1"/>
    <col min="5" max="5" width="30.421875" style="51" customWidth="1"/>
    <col min="6" max="6" width="41.00390625" style="51" customWidth="1"/>
    <col min="7" max="7" width="41.8515625" style="51" customWidth="1"/>
    <col min="8" max="8" width="12.421875" style="51" customWidth="1"/>
    <col min="9" max="9" width="13.8515625" style="51" customWidth="1"/>
    <col min="10" max="10" width="13.57421875" style="51" customWidth="1"/>
    <col min="11" max="11" width="18.140625" style="51" customWidth="1"/>
    <col min="12" max="12" width="16.28125" style="51" customWidth="1"/>
    <col min="13" max="13" width="22.7109375" style="51" customWidth="1"/>
    <col min="14" max="14" width="13.140625" style="51" customWidth="1"/>
    <col min="15" max="15" width="14.00390625" style="51" customWidth="1"/>
    <col min="16" max="16" width="22.7109375" style="51" customWidth="1"/>
    <col min="17" max="17" width="12.28125" style="51" customWidth="1"/>
    <col min="18" max="18" width="14.421875" style="51" customWidth="1"/>
    <col min="19" max="19" width="14.140625" style="51" customWidth="1"/>
    <col min="20" max="20" width="14.7109375" style="51" customWidth="1"/>
    <col min="21" max="21" width="25.421875" style="51" customWidth="1"/>
    <col min="22" max="22" width="20.8515625" style="51" customWidth="1"/>
    <col min="23" max="23" width="10.00390625" style="51" customWidth="1"/>
    <col min="24" max="24" width="25.140625" style="51" customWidth="1"/>
    <col min="25" max="25" width="17.140625" style="51" customWidth="1"/>
    <col min="26" max="16384" width="9.140625" style="51" customWidth="1"/>
  </cols>
  <sheetData>
    <row r="1" spans="1:22" ht="12.75">
      <c r="A1" s="8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2.75">
      <c r="A2" s="81" t="s">
        <v>167</v>
      </c>
      <c r="B2" s="63"/>
      <c r="C2" s="63"/>
      <c r="D2" s="63"/>
      <c r="E2" s="63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 t="s">
        <v>168</v>
      </c>
      <c r="U2" s="63"/>
      <c r="V2" s="63"/>
    </row>
    <row r="3" spans="1:22" ht="12.75">
      <c r="A3" s="82" t="s">
        <v>239</v>
      </c>
      <c r="B3" s="63"/>
      <c r="C3" s="63"/>
      <c r="D3" s="63"/>
      <c r="E3" s="63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3"/>
      <c r="U3" s="63"/>
      <c r="V3" s="63"/>
    </row>
    <row r="4" spans="1:22" ht="12.75">
      <c r="A4" s="8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3"/>
      <c r="U4" s="63"/>
      <c r="V4" s="63"/>
    </row>
    <row r="5" spans="1:22" ht="12.75">
      <c r="A5" s="8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3"/>
      <c r="U5" s="63"/>
      <c r="V5" s="63"/>
    </row>
    <row r="6" spans="1:22" ht="12.75">
      <c r="A6" s="8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3"/>
      <c r="U6" s="63"/>
      <c r="V6" s="63"/>
    </row>
    <row r="7" spans="1:22" ht="12.75">
      <c r="A7" s="8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3"/>
      <c r="U7" s="63"/>
      <c r="V7" s="63"/>
    </row>
    <row r="8" spans="1:22" ht="12.75">
      <c r="A8" s="8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3"/>
      <c r="U8" s="63"/>
      <c r="V8" s="63"/>
    </row>
    <row r="9" spans="1:22" ht="12.75">
      <c r="A9" s="8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4" t="s">
        <v>169</v>
      </c>
      <c r="U9" s="63"/>
      <c r="V9" s="63"/>
    </row>
    <row r="10" spans="1:22" ht="12.75">
      <c r="A10" s="8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 t="s">
        <v>170</v>
      </c>
      <c r="U10" s="63"/>
      <c r="V10" s="63"/>
    </row>
    <row r="11" spans="1:22" ht="12.75">
      <c r="A11" s="8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171</v>
      </c>
      <c r="U11" s="63"/>
      <c r="V11" s="63"/>
    </row>
    <row r="12" spans="1:22" ht="12.75">
      <c r="A12" s="8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3"/>
      <c r="V12" s="63"/>
    </row>
    <row r="13" spans="1:22" ht="11.25">
      <c r="A13" s="148" t="s">
        <v>240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:24" ht="77.25" customHeight="1">
      <c r="A14" s="132" t="s">
        <v>0</v>
      </c>
      <c r="B14" s="133" t="s">
        <v>1</v>
      </c>
      <c r="C14" s="133" t="s">
        <v>2</v>
      </c>
      <c r="D14" s="133" t="s">
        <v>3</v>
      </c>
      <c r="E14" s="133" t="s">
        <v>4</v>
      </c>
      <c r="F14" s="133" t="s">
        <v>5</v>
      </c>
      <c r="G14" s="133" t="s">
        <v>6</v>
      </c>
      <c r="H14" s="133" t="s">
        <v>7</v>
      </c>
      <c r="I14" s="133" t="s">
        <v>8</v>
      </c>
      <c r="J14" s="133" t="s">
        <v>9</v>
      </c>
      <c r="K14" s="133" t="s">
        <v>10</v>
      </c>
      <c r="L14" s="133" t="s">
        <v>11</v>
      </c>
      <c r="M14" s="133" t="s">
        <v>12</v>
      </c>
      <c r="N14" s="133" t="s">
        <v>13</v>
      </c>
      <c r="O14" s="133" t="s">
        <v>14</v>
      </c>
      <c r="P14" s="133" t="s">
        <v>15</v>
      </c>
      <c r="Q14" s="133" t="s">
        <v>16</v>
      </c>
      <c r="R14" s="133" t="s">
        <v>17</v>
      </c>
      <c r="S14" s="133" t="s">
        <v>18</v>
      </c>
      <c r="T14" s="133" t="s">
        <v>19</v>
      </c>
      <c r="U14" s="133" t="s">
        <v>20</v>
      </c>
      <c r="V14" s="133" t="s">
        <v>21</v>
      </c>
      <c r="W14" s="133" t="s">
        <v>22</v>
      </c>
      <c r="X14" s="133" t="s">
        <v>23</v>
      </c>
    </row>
    <row r="15" spans="1:24" ht="11.25">
      <c r="A15" s="132">
        <v>1</v>
      </c>
      <c r="B15" s="133">
        <v>3</v>
      </c>
      <c r="C15" s="133">
        <v>6</v>
      </c>
      <c r="D15" s="133">
        <v>7</v>
      </c>
      <c r="E15" s="133">
        <v>8</v>
      </c>
      <c r="F15" s="133">
        <v>9</v>
      </c>
      <c r="G15" s="133">
        <v>10</v>
      </c>
      <c r="H15" s="133">
        <v>11</v>
      </c>
      <c r="I15" s="133">
        <v>12</v>
      </c>
      <c r="J15" s="133">
        <v>13</v>
      </c>
      <c r="K15" s="133">
        <v>14</v>
      </c>
      <c r="L15" s="133">
        <v>15</v>
      </c>
      <c r="M15" s="133">
        <v>16</v>
      </c>
      <c r="N15" s="133">
        <v>17</v>
      </c>
      <c r="O15" s="133">
        <v>18</v>
      </c>
      <c r="P15" s="133">
        <v>19</v>
      </c>
      <c r="Q15" s="133">
        <v>20</v>
      </c>
      <c r="R15" s="133">
        <v>21</v>
      </c>
      <c r="S15" s="133">
        <v>22</v>
      </c>
      <c r="T15" s="133">
        <v>23</v>
      </c>
      <c r="U15" s="133">
        <v>24</v>
      </c>
      <c r="V15" s="133">
        <v>25</v>
      </c>
      <c r="W15" s="133">
        <v>26</v>
      </c>
      <c r="X15" s="133">
        <v>27</v>
      </c>
    </row>
    <row r="16" spans="1:24" ht="11.25">
      <c r="A16" s="83" t="s">
        <v>172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</row>
    <row r="17" spans="1:24" ht="11.25">
      <c r="A17" s="4" t="s">
        <v>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11.25">
      <c r="A18" s="4" t="s">
        <v>56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56.25">
      <c r="A19" s="23" t="s">
        <v>241</v>
      </c>
      <c r="B19" s="10" t="s">
        <v>27</v>
      </c>
      <c r="C19" s="39" t="s">
        <v>173</v>
      </c>
      <c r="D19" s="66" t="s">
        <v>174</v>
      </c>
      <c r="E19" s="66" t="s">
        <v>175</v>
      </c>
      <c r="F19" s="66" t="str">
        <f>D19</f>
        <v>Телефонды қондығымен қамтамасыз ету</v>
      </c>
      <c r="G19" s="66" t="str">
        <f>E19</f>
        <v>Приобретение телефонных аппаратов</v>
      </c>
      <c r="H19" s="15" t="s">
        <v>40</v>
      </c>
      <c r="I19" s="12">
        <v>0</v>
      </c>
      <c r="J19" s="12">
        <v>471810000</v>
      </c>
      <c r="K19" s="59" t="s">
        <v>52</v>
      </c>
      <c r="L19" s="20" t="s">
        <v>176</v>
      </c>
      <c r="M19" s="10" t="s">
        <v>243</v>
      </c>
      <c r="N19" s="10" t="s">
        <v>44</v>
      </c>
      <c r="O19" s="10" t="s">
        <v>177</v>
      </c>
      <c r="P19" s="10" t="s">
        <v>178</v>
      </c>
      <c r="Q19" s="39">
        <v>796</v>
      </c>
      <c r="R19" s="39" t="s">
        <v>65</v>
      </c>
      <c r="S19" s="39">
        <v>150</v>
      </c>
      <c r="T19" s="39">
        <v>10000</v>
      </c>
      <c r="U19" s="69">
        <v>1500000</v>
      </c>
      <c r="V19" s="69">
        <f>U19*1.12</f>
        <v>1680000.0000000002</v>
      </c>
      <c r="W19" s="12">
        <v>2011</v>
      </c>
      <c r="X19" s="11"/>
    </row>
    <row r="20" spans="1:24" ht="11.25">
      <c r="A20" s="4" t="s">
        <v>45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88">
        <f>U19</f>
        <v>1500000</v>
      </c>
      <c r="V20" s="88">
        <f>V19</f>
        <v>1680000.0000000002</v>
      </c>
      <c r="W20" s="76"/>
      <c r="X20" s="76"/>
    </row>
    <row r="21" spans="1:24" s="68" customFormat="1" ht="11.25">
      <c r="A21" s="58" t="s">
        <v>179</v>
      </c>
      <c r="B21" s="15"/>
      <c r="C21" s="70"/>
      <c r="D21" s="70"/>
      <c r="E21" s="66"/>
      <c r="F21" s="70"/>
      <c r="G21" s="70"/>
      <c r="H21" s="15"/>
      <c r="I21" s="70"/>
      <c r="J21" s="70"/>
      <c r="K21" s="67"/>
      <c r="L21" s="52"/>
      <c r="M21" s="15"/>
      <c r="N21" s="70"/>
      <c r="O21" s="70"/>
      <c r="P21" s="70"/>
      <c r="Q21" s="70"/>
      <c r="R21" s="70"/>
      <c r="S21" s="70"/>
      <c r="T21" s="70"/>
      <c r="U21" s="70"/>
      <c r="V21" s="70"/>
      <c r="W21" s="14"/>
      <c r="X21" s="14"/>
    </row>
    <row r="22" spans="1:24" ht="56.25">
      <c r="A22" s="134" t="s">
        <v>245</v>
      </c>
      <c r="B22" s="10" t="s">
        <v>27</v>
      </c>
      <c r="C22" s="39" t="s">
        <v>144</v>
      </c>
      <c r="D22" s="66" t="s">
        <v>180</v>
      </c>
      <c r="E22" s="66" t="s">
        <v>181</v>
      </c>
      <c r="F22" s="66" t="str">
        <f>D22</f>
        <v>30 қатысушыға аудиоконференция жүйесін енгізу</v>
      </c>
      <c r="G22" s="66" t="s">
        <v>182</v>
      </c>
      <c r="H22" s="15" t="s">
        <v>25</v>
      </c>
      <c r="I22" s="12">
        <v>0</v>
      </c>
      <c r="J22" s="12">
        <v>471810000</v>
      </c>
      <c r="K22" s="59" t="s">
        <v>52</v>
      </c>
      <c r="L22" s="20" t="s">
        <v>176</v>
      </c>
      <c r="M22" s="10" t="s">
        <v>41</v>
      </c>
      <c r="N22" s="75"/>
      <c r="O22" s="10" t="s">
        <v>177</v>
      </c>
      <c r="P22" s="10" t="s">
        <v>178</v>
      </c>
      <c r="Q22" s="75"/>
      <c r="R22" s="39" t="s">
        <v>183</v>
      </c>
      <c r="S22" s="12">
        <v>1</v>
      </c>
      <c r="T22" s="75"/>
      <c r="U22" s="69">
        <v>5000000</v>
      </c>
      <c r="V22" s="69">
        <f aca="true" t="shared" si="0" ref="V22:V27">U22*1.12</f>
        <v>5600000.000000001</v>
      </c>
      <c r="W22" s="12">
        <v>2011</v>
      </c>
      <c r="X22" s="11"/>
    </row>
    <row r="23" spans="1:24" ht="56.25">
      <c r="A23" s="30" t="s">
        <v>247</v>
      </c>
      <c r="B23" s="10" t="s">
        <v>27</v>
      </c>
      <c r="C23" s="39" t="s">
        <v>144</v>
      </c>
      <c r="D23" s="66" t="s">
        <v>184</v>
      </c>
      <c r="E23" s="66" t="s">
        <v>249</v>
      </c>
      <c r="F23" s="66" t="s">
        <v>250</v>
      </c>
      <c r="G23" s="66" t="s">
        <v>251</v>
      </c>
      <c r="H23" s="15" t="s">
        <v>40</v>
      </c>
      <c r="I23" s="12">
        <v>0</v>
      </c>
      <c r="J23" s="12">
        <v>471810000</v>
      </c>
      <c r="K23" s="59" t="s">
        <v>52</v>
      </c>
      <c r="L23" s="20" t="s">
        <v>176</v>
      </c>
      <c r="M23" s="10" t="s">
        <v>41</v>
      </c>
      <c r="N23" s="75"/>
      <c r="O23" s="10" t="s">
        <v>177</v>
      </c>
      <c r="P23" s="10" t="s">
        <v>178</v>
      </c>
      <c r="Q23" s="75"/>
      <c r="R23" s="39" t="s">
        <v>185</v>
      </c>
      <c r="S23" s="12">
        <v>2</v>
      </c>
      <c r="T23" s="75"/>
      <c r="U23" s="69">
        <v>2150000</v>
      </c>
      <c r="V23" s="69">
        <f t="shared" si="0"/>
        <v>2408000</v>
      </c>
      <c r="W23" s="12">
        <v>2011</v>
      </c>
      <c r="X23" s="11"/>
    </row>
    <row r="24" spans="1:24" ht="56.25">
      <c r="A24" s="30" t="s">
        <v>253</v>
      </c>
      <c r="B24" s="10" t="s">
        <v>27</v>
      </c>
      <c r="C24" s="39" t="s">
        <v>144</v>
      </c>
      <c r="D24" s="66" t="s">
        <v>186</v>
      </c>
      <c r="E24" s="66" t="s">
        <v>254</v>
      </c>
      <c r="F24" s="66" t="s">
        <v>255</v>
      </c>
      <c r="G24" s="66" t="s">
        <v>256</v>
      </c>
      <c r="H24" s="15" t="s">
        <v>25</v>
      </c>
      <c r="I24" s="12">
        <v>0</v>
      </c>
      <c r="J24" s="12">
        <v>471810000</v>
      </c>
      <c r="K24" s="59" t="s">
        <v>52</v>
      </c>
      <c r="L24" s="20" t="s">
        <v>176</v>
      </c>
      <c r="M24" s="10" t="s">
        <v>41</v>
      </c>
      <c r="N24" s="75"/>
      <c r="O24" s="10" t="s">
        <v>177</v>
      </c>
      <c r="P24" s="10" t="s">
        <v>178</v>
      </c>
      <c r="Q24" s="75"/>
      <c r="R24" s="39" t="s">
        <v>187</v>
      </c>
      <c r="S24" s="12">
        <v>5</v>
      </c>
      <c r="T24" s="75"/>
      <c r="U24" s="69">
        <v>15000000</v>
      </c>
      <c r="V24" s="69">
        <f t="shared" si="0"/>
        <v>16800000</v>
      </c>
      <c r="W24" s="12">
        <v>2011</v>
      </c>
      <c r="X24" s="11"/>
    </row>
    <row r="25" spans="1:24" ht="56.25">
      <c r="A25" s="30" t="s">
        <v>257</v>
      </c>
      <c r="B25" s="10" t="s">
        <v>27</v>
      </c>
      <c r="C25" s="39" t="s">
        <v>144</v>
      </c>
      <c r="D25" s="66" t="s">
        <v>188</v>
      </c>
      <c r="E25" s="66" t="s">
        <v>258</v>
      </c>
      <c r="F25" s="66" t="s">
        <v>259</v>
      </c>
      <c r="G25" s="66" t="s">
        <v>260</v>
      </c>
      <c r="H25" s="15" t="s">
        <v>25</v>
      </c>
      <c r="I25" s="12">
        <v>0</v>
      </c>
      <c r="J25" s="12">
        <v>471810000</v>
      </c>
      <c r="K25" s="59" t="s">
        <v>52</v>
      </c>
      <c r="L25" s="20" t="s">
        <v>176</v>
      </c>
      <c r="M25" s="10" t="s">
        <v>41</v>
      </c>
      <c r="N25" s="75"/>
      <c r="O25" s="10" t="s">
        <v>177</v>
      </c>
      <c r="P25" s="10" t="s">
        <v>178</v>
      </c>
      <c r="Q25" s="75"/>
      <c r="R25" s="39" t="s">
        <v>185</v>
      </c>
      <c r="S25" s="12">
        <v>4.5</v>
      </c>
      <c r="T25" s="75"/>
      <c r="U25" s="69">
        <v>6100000</v>
      </c>
      <c r="V25" s="69">
        <f t="shared" si="0"/>
        <v>6832000.000000001</v>
      </c>
      <c r="W25" s="12">
        <v>2011</v>
      </c>
      <c r="X25" s="11"/>
    </row>
    <row r="26" spans="1:24" ht="56.25">
      <c r="A26" s="30" t="s">
        <v>263</v>
      </c>
      <c r="B26" s="10" t="s">
        <v>27</v>
      </c>
      <c r="C26" s="39" t="s">
        <v>144</v>
      </c>
      <c r="D26" s="66" t="s">
        <v>189</v>
      </c>
      <c r="E26" s="66" t="s">
        <v>264</v>
      </c>
      <c r="F26" s="66" t="s">
        <v>265</v>
      </c>
      <c r="G26" s="66" t="s">
        <v>266</v>
      </c>
      <c r="H26" s="15" t="s">
        <v>25</v>
      </c>
      <c r="I26" s="12">
        <v>0</v>
      </c>
      <c r="J26" s="12">
        <v>471810000</v>
      </c>
      <c r="K26" s="59" t="s">
        <v>52</v>
      </c>
      <c r="L26" s="20" t="s">
        <v>176</v>
      </c>
      <c r="M26" s="10" t="s">
        <v>41</v>
      </c>
      <c r="N26" s="75"/>
      <c r="O26" s="10" t="s">
        <v>177</v>
      </c>
      <c r="P26" s="10" t="s">
        <v>178</v>
      </c>
      <c r="Q26" s="75"/>
      <c r="R26" s="39" t="s">
        <v>183</v>
      </c>
      <c r="S26" s="12">
        <v>1</v>
      </c>
      <c r="T26" s="75"/>
      <c r="U26" s="69">
        <v>3850000</v>
      </c>
      <c r="V26" s="69">
        <f t="shared" si="0"/>
        <v>4312000</v>
      </c>
      <c r="W26" s="12">
        <v>2011</v>
      </c>
      <c r="X26" s="11"/>
    </row>
    <row r="27" spans="1:24" ht="56.25">
      <c r="A27" s="30" t="s">
        <v>267</v>
      </c>
      <c r="B27" s="10" t="s">
        <v>27</v>
      </c>
      <c r="C27" s="39" t="s">
        <v>144</v>
      </c>
      <c r="D27" s="66" t="s">
        <v>190</v>
      </c>
      <c r="E27" s="66" t="s">
        <v>269</v>
      </c>
      <c r="F27" s="66" t="s">
        <v>270</v>
      </c>
      <c r="G27" s="66" t="s">
        <v>271</v>
      </c>
      <c r="H27" s="15" t="s">
        <v>25</v>
      </c>
      <c r="I27" s="12">
        <v>0</v>
      </c>
      <c r="J27" s="12">
        <v>471810000</v>
      </c>
      <c r="K27" s="59" t="s">
        <v>52</v>
      </c>
      <c r="L27" s="20" t="s">
        <v>176</v>
      </c>
      <c r="M27" s="10" t="s">
        <v>41</v>
      </c>
      <c r="N27" s="77"/>
      <c r="O27" s="10" t="s">
        <v>177</v>
      </c>
      <c r="P27" s="10" t="s">
        <v>178</v>
      </c>
      <c r="Q27" s="77"/>
      <c r="R27" s="39" t="s">
        <v>183</v>
      </c>
      <c r="S27" s="12">
        <v>1</v>
      </c>
      <c r="T27" s="77"/>
      <c r="U27" s="69">
        <v>7500000</v>
      </c>
      <c r="V27" s="69">
        <f t="shared" si="0"/>
        <v>8400000</v>
      </c>
      <c r="W27" s="12">
        <v>2011</v>
      </c>
      <c r="X27" s="12"/>
    </row>
    <row r="28" spans="1:24" ht="11.25">
      <c r="A28" s="71" t="s">
        <v>36</v>
      </c>
      <c r="B28" s="10"/>
      <c r="C28" s="39"/>
      <c r="D28" s="66"/>
      <c r="E28" s="66"/>
      <c r="F28" s="66"/>
      <c r="G28" s="66"/>
      <c r="H28" s="15"/>
      <c r="I28" s="12"/>
      <c r="J28" s="12"/>
      <c r="K28" s="20"/>
      <c r="L28" s="20"/>
      <c r="M28" s="10"/>
      <c r="N28" s="77"/>
      <c r="O28" s="10"/>
      <c r="P28" s="10"/>
      <c r="Q28" s="77"/>
      <c r="R28" s="39"/>
      <c r="S28" s="12"/>
      <c r="T28" s="77"/>
      <c r="U28" s="72">
        <f>SUM(U22:U27)</f>
        <v>39600000</v>
      </c>
      <c r="V28" s="72">
        <f>SUM(V22:V27)</f>
        <v>44352000</v>
      </c>
      <c r="W28" s="12"/>
      <c r="X28" s="12"/>
    </row>
    <row r="29" spans="1:24" s="68" customFormat="1" ht="11.25">
      <c r="A29" s="58" t="s">
        <v>191</v>
      </c>
      <c r="B29" s="15"/>
      <c r="C29" s="70"/>
      <c r="D29" s="70"/>
      <c r="E29" s="66"/>
      <c r="F29" s="70"/>
      <c r="G29" s="70"/>
      <c r="H29" s="15"/>
      <c r="I29" s="70"/>
      <c r="J29" s="70"/>
      <c r="K29" s="67"/>
      <c r="L29" s="52"/>
      <c r="M29" s="15"/>
      <c r="N29" s="70"/>
      <c r="O29" s="70"/>
      <c r="P29" s="70"/>
      <c r="Q29" s="70"/>
      <c r="R29" s="70"/>
      <c r="S29" s="70"/>
      <c r="T29" s="70"/>
      <c r="U29" s="70"/>
      <c r="V29" s="70"/>
      <c r="W29" s="14"/>
      <c r="X29" s="14"/>
    </row>
    <row r="30" spans="1:24" ht="56.25">
      <c r="A30" s="31" t="s">
        <v>273</v>
      </c>
      <c r="B30" s="10" t="s">
        <v>27</v>
      </c>
      <c r="C30" s="12" t="s">
        <v>144</v>
      </c>
      <c r="D30" s="52" t="s">
        <v>272</v>
      </c>
      <c r="E30" s="66" t="s">
        <v>192</v>
      </c>
      <c r="F30" s="52" t="s">
        <v>272</v>
      </c>
      <c r="G30" s="66" t="s">
        <v>192</v>
      </c>
      <c r="H30" s="15" t="s">
        <v>40</v>
      </c>
      <c r="I30" s="12">
        <v>30</v>
      </c>
      <c r="J30" s="12">
        <v>710000000</v>
      </c>
      <c r="K30" s="23" t="s">
        <v>50</v>
      </c>
      <c r="L30" s="19" t="s">
        <v>193</v>
      </c>
      <c r="M30" s="34" t="s">
        <v>32</v>
      </c>
      <c r="N30" s="77"/>
      <c r="O30" s="10" t="s">
        <v>194</v>
      </c>
      <c r="P30" s="10" t="s">
        <v>178</v>
      </c>
      <c r="Q30" s="11"/>
      <c r="R30" s="11"/>
      <c r="S30" s="12"/>
      <c r="T30" s="11"/>
      <c r="U30" s="69">
        <v>3289000</v>
      </c>
      <c r="V30" s="69">
        <v>3683680.0000000005</v>
      </c>
      <c r="W30" s="12">
        <v>2011</v>
      </c>
      <c r="X30" s="11"/>
    </row>
    <row r="31" spans="1:24" ht="56.25">
      <c r="A31" s="31" t="s">
        <v>277</v>
      </c>
      <c r="B31" s="10" t="s">
        <v>27</v>
      </c>
      <c r="C31" s="12" t="s">
        <v>144</v>
      </c>
      <c r="D31" s="52" t="s">
        <v>275</v>
      </c>
      <c r="E31" s="66" t="s">
        <v>195</v>
      </c>
      <c r="F31" s="52" t="s">
        <v>275</v>
      </c>
      <c r="G31" s="66" t="s">
        <v>276</v>
      </c>
      <c r="H31" s="15" t="s">
        <v>25</v>
      </c>
      <c r="I31" s="12">
        <v>30</v>
      </c>
      <c r="J31" s="12">
        <v>710000000</v>
      </c>
      <c r="K31" s="23" t="s">
        <v>50</v>
      </c>
      <c r="L31" s="19" t="s">
        <v>193</v>
      </c>
      <c r="M31" s="10" t="s">
        <v>53</v>
      </c>
      <c r="N31" s="77"/>
      <c r="O31" s="10" t="s">
        <v>194</v>
      </c>
      <c r="P31" s="10" t="s">
        <v>178</v>
      </c>
      <c r="Q31" s="77"/>
      <c r="R31" s="77"/>
      <c r="S31" s="77"/>
      <c r="T31" s="77"/>
      <c r="U31" s="69">
        <v>4000000</v>
      </c>
      <c r="V31" s="69">
        <f>U31*1.12</f>
        <v>4480000</v>
      </c>
      <c r="W31" s="12">
        <v>2011</v>
      </c>
      <c r="X31" s="12"/>
    </row>
    <row r="32" spans="1:24" ht="213.75">
      <c r="A32" s="29" t="s">
        <v>280</v>
      </c>
      <c r="B32" s="10" t="s">
        <v>27</v>
      </c>
      <c r="C32" s="39" t="s">
        <v>144</v>
      </c>
      <c r="D32" s="66" t="s">
        <v>198</v>
      </c>
      <c r="E32" s="66" t="s">
        <v>199</v>
      </c>
      <c r="F32" s="66" t="str">
        <f aca="true" t="shared" si="1" ref="F32:F42">D32</f>
        <v>Жобалы талдау бөлімінің БҚ техникалық қолдау көрсету</v>
      </c>
      <c r="G32" s="66" t="s">
        <v>200</v>
      </c>
      <c r="H32" s="15" t="s">
        <v>31</v>
      </c>
      <c r="I32" s="12">
        <v>0</v>
      </c>
      <c r="J32" s="12">
        <v>710000000</v>
      </c>
      <c r="K32" s="23" t="s">
        <v>50</v>
      </c>
      <c r="L32" s="19" t="s">
        <v>67</v>
      </c>
      <c r="M32" s="10" t="s">
        <v>32</v>
      </c>
      <c r="N32" s="77"/>
      <c r="O32" s="10" t="s">
        <v>201</v>
      </c>
      <c r="P32" s="10" t="s">
        <v>178</v>
      </c>
      <c r="Q32" s="77"/>
      <c r="R32" s="77"/>
      <c r="S32" s="77"/>
      <c r="T32" s="77"/>
      <c r="U32" s="69">
        <v>586000</v>
      </c>
      <c r="V32" s="69">
        <f aca="true" t="shared" si="2" ref="V32:V41">U32*1.12</f>
        <v>656320.0000000001</v>
      </c>
      <c r="W32" s="12">
        <v>2011</v>
      </c>
      <c r="X32" s="12"/>
    </row>
    <row r="33" spans="1:24" ht="56.25">
      <c r="A33" s="29" t="s">
        <v>282</v>
      </c>
      <c r="B33" s="10" t="s">
        <v>27</v>
      </c>
      <c r="C33" s="39" t="s">
        <v>202</v>
      </c>
      <c r="D33" s="66" t="s">
        <v>203</v>
      </c>
      <c r="E33" s="66" t="s">
        <v>204</v>
      </c>
      <c r="F33" s="66" t="str">
        <f t="shared" si="1"/>
        <v>Жобалы талдау бөлімінің жылдық жазалыммен қамтамасыз ету</v>
      </c>
      <c r="G33" s="66" t="s">
        <v>205</v>
      </c>
      <c r="H33" s="15" t="s">
        <v>25</v>
      </c>
      <c r="I33" s="12">
        <v>0</v>
      </c>
      <c r="J33" s="12">
        <v>710000000</v>
      </c>
      <c r="K33" s="23" t="s">
        <v>50</v>
      </c>
      <c r="L33" s="20" t="s">
        <v>176</v>
      </c>
      <c r="M33" s="10" t="s">
        <v>32</v>
      </c>
      <c r="N33" s="77"/>
      <c r="O33" s="10" t="s">
        <v>177</v>
      </c>
      <c r="P33" s="10" t="s">
        <v>178</v>
      </c>
      <c r="Q33" s="77"/>
      <c r="R33" s="77"/>
      <c r="S33" s="77"/>
      <c r="T33" s="77"/>
      <c r="U33" s="69">
        <v>21659000</v>
      </c>
      <c r="V33" s="69">
        <f t="shared" si="2"/>
        <v>24258080.000000004</v>
      </c>
      <c r="W33" s="12">
        <v>2011</v>
      </c>
      <c r="X33" s="12"/>
    </row>
    <row r="34" spans="1:24" ht="135">
      <c r="A34" s="29" t="s">
        <v>285</v>
      </c>
      <c r="B34" s="10" t="s">
        <v>27</v>
      </c>
      <c r="C34" s="39" t="s">
        <v>144</v>
      </c>
      <c r="D34" s="66" t="s">
        <v>206</v>
      </c>
      <c r="E34" s="66" t="s">
        <v>207</v>
      </c>
      <c r="F34" s="66" t="str">
        <f t="shared" si="1"/>
        <v>Электрондық құжат айналымын пысықтау жөніндегі қызмет көрсетулер</v>
      </c>
      <c r="G34" s="78" t="s">
        <v>208</v>
      </c>
      <c r="H34" s="15" t="s">
        <v>25</v>
      </c>
      <c r="I34" s="12">
        <v>40</v>
      </c>
      <c r="J34" s="12">
        <v>710000000</v>
      </c>
      <c r="K34" s="23" t="s">
        <v>50</v>
      </c>
      <c r="L34" s="19" t="s">
        <v>67</v>
      </c>
      <c r="M34" s="10" t="s">
        <v>32</v>
      </c>
      <c r="N34" s="77"/>
      <c r="O34" s="10" t="s">
        <v>201</v>
      </c>
      <c r="P34" s="10" t="s">
        <v>178</v>
      </c>
      <c r="Q34" s="77"/>
      <c r="R34" s="77"/>
      <c r="S34" s="77"/>
      <c r="T34" s="77"/>
      <c r="U34" s="69">
        <v>6240000</v>
      </c>
      <c r="V34" s="69">
        <f t="shared" si="2"/>
        <v>6988800.000000001</v>
      </c>
      <c r="W34" s="12">
        <v>2011</v>
      </c>
      <c r="X34" s="12"/>
    </row>
    <row r="35" spans="1:24" ht="78.75">
      <c r="A35" s="29" t="s">
        <v>287</v>
      </c>
      <c r="B35" s="10" t="s">
        <v>27</v>
      </c>
      <c r="C35" s="39" t="s">
        <v>144</v>
      </c>
      <c r="D35" s="66" t="s">
        <v>209</v>
      </c>
      <c r="E35" s="66" t="s">
        <v>210</v>
      </c>
      <c r="F35" s="66" t="str">
        <f t="shared" si="1"/>
        <v>ҰГЗ деректер базасын пысықтау жөніндегі қызмет көрсетулер</v>
      </c>
      <c r="G35" s="66" t="s">
        <v>211</v>
      </c>
      <c r="H35" s="15" t="s">
        <v>25</v>
      </c>
      <c r="I35" s="12">
        <v>40</v>
      </c>
      <c r="J35" s="12">
        <v>710000000</v>
      </c>
      <c r="K35" s="23" t="s">
        <v>50</v>
      </c>
      <c r="L35" s="19" t="s">
        <v>67</v>
      </c>
      <c r="M35" s="10" t="s">
        <v>32</v>
      </c>
      <c r="N35" s="77"/>
      <c r="O35" s="10" t="s">
        <v>201</v>
      </c>
      <c r="P35" s="10" t="s">
        <v>178</v>
      </c>
      <c r="Q35" s="77"/>
      <c r="R35" s="77"/>
      <c r="S35" s="77"/>
      <c r="T35" s="77"/>
      <c r="U35" s="69">
        <v>9000000</v>
      </c>
      <c r="V35" s="69">
        <f t="shared" si="2"/>
        <v>10080000.000000002</v>
      </c>
      <c r="W35" s="12">
        <v>2011</v>
      </c>
      <c r="X35" s="12"/>
    </row>
    <row r="36" spans="1:24" ht="135">
      <c r="A36" s="29" t="s">
        <v>289</v>
      </c>
      <c r="B36" s="10" t="s">
        <v>27</v>
      </c>
      <c r="C36" s="39" t="s">
        <v>144</v>
      </c>
      <c r="D36" s="66" t="s">
        <v>212</v>
      </c>
      <c r="E36" s="66" t="s">
        <v>213</v>
      </c>
      <c r="F36" s="66" t="str">
        <f t="shared" si="1"/>
        <v>Интеграциялық сервистік шинаны пысықтау жөніндегі қызмет көрсетулер</v>
      </c>
      <c r="G36" s="66" t="s">
        <v>214</v>
      </c>
      <c r="H36" s="15" t="s">
        <v>25</v>
      </c>
      <c r="I36" s="12">
        <v>40</v>
      </c>
      <c r="J36" s="12">
        <v>710000000</v>
      </c>
      <c r="K36" s="23" t="s">
        <v>50</v>
      </c>
      <c r="L36" s="19" t="s">
        <v>67</v>
      </c>
      <c r="M36" s="10" t="s">
        <v>32</v>
      </c>
      <c r="N36" s="77"/>
      <c r="O36" s="10" t="s">
        <v>201</v>
      </c>
      <c r="P36" s="10" t="s">
        <v>178</v>
      </c>
      <c r="Q36" s="77"/>
      <c r="R36" s="77"/>
      <c r="S36" s="77"/>
      <c r="T36" s="77"/>
      <c r="U36" s="69">
        <v>7259000</v>
      </c>
      <c r="V36" s="69">
        <f t="shared" si="2"/>
        <v>8130080.000000001</v>
      </c>
      <c r="W36" s="12">
        <v>2011</v>
      </c>
      <c r="X36" s="12"/>
    </row>
    <row r="37" spans="1:24" ht="56.25">
      <c r="A37" s="29" t="s">
        <v>291</v>
      </c>
      <c r="B37" s="10" t="s">
        <v>27</v>
      </c>
      <c r="C37" s="39" t="s">
        <v>144</v>
      </c>
      <c r="D37" s="66" t="s">
        <v>215</v>
      </c>
      <c r="E37" s="66" t="s">
        <v>216</v>
      </c>
      <c r="F37" s="66" t="str">
        <f t="shared" si="1"/>
        <v>Арызды-талапты жұмыстарды пысықтау жөніндегі қызмет көрсетулер</v>
      </c>
      <c r="G37" s="66" t="s">
        <v>217</v>
      </c>
      <c r="H37" s="15" t="s">
        <v>40</v>
      </c>
      <c r="I37" s="12">
        <v>30</v>
      </c>
      <c r="J37" s="12">
        <v>710000000</v>
      </c>
      <c r="K37" s="23" t="s">
        <v>50</v>
      </c>
      <c r="L37" s="20" t="s">
        <v>176</v>
      </c>
      <c r="M37" s="10" t="s">
        <v>32</v>
      </c>
      <c r="N37" s="77"/>
      <c r="O37" s="10" t="s">
        <v>177</v>
      </c>
      <c r="P37" s="10" t="s">
        <v>178</v>
      </c>
      <c r="Q37" s="77"/>
      <c r="R37" s="77"/>
      <c r="S37" s="77"/>
      <c r="T37" s="77"/>
      <c r="U37" s="69">
        <v>1165000</v>
      </c>
      <c r="V37" s="69">
        <f t="shared" si="2"/>
        <v>1304800.0000000002</v>
      </c>
      <c r="W37" s="12">
        <v>2011</v>
      </c>
      <c r="X37" s="12"/>
    </row>
    <row r="38" spans="1:24" ht="56.25">
      <c r="A38" s="29" t="s">
        <v>294</v>
      </c>
      <c r="B38" s="10" t="s">
        <v>27</v>
      </c>
      <c r="C38" s="39" t="s">
        <v>144</v>
      </c>
      <c r="D38" s="66" t="s">
        <v>218</v>
      </c>
      <c r="E38" s="66" t="s">
        <v>219</v>
      </c>
      <c r="F38" s="66" t="str">
        <f t="shared" si="1"/>
        <v>Электронды мұрағатты түзеу жөніндегі қызмет көрсетулер</v>
      </c>
      <c r="G38" s="66" t="s">
        <v>220</v>
      </c>
      <c r="H38" s="15" t="s">
        <v>25</v>
      </c>
      <c r="I38" s="12">
        <v>40</v>
      </c>
      <c r="J38" s="12">
        <v>710000000</v>
      </c>
      <c r="K38" s="23" t="s">
        <v>50</v>
      </c>
      <c r="L38" s="19" t="s">
        <v>67</v>
      </c>
      <c r="M38" s="10" t="s">
        <v>32</v>
      </c>
      <c r="N38" s="77"/>
      <c r="O38" s="10" t="s">
        <v>201</v>
      </c>
      <c r="P38" s="10" t="s">
        <v>178</v>
      </c>
      <c r="Q38" s="77"/>
      <c r="R38" s="77"/>
      <c r="S38" s="77"/>
      <c r="T38" s="77"/>
      <c r="U38" s="69">
        <v>9000000</v>
      </c>
      <c r="V38" s="69">
        <f t="shared" si="2"/>
        <v>10080000.000000002</v>
      </c>
      <c r="W38" s="12">
        <v>2011</v>
      </c>
      <c r="X38" s="12"/>
    </row>
    <row r="39" spans="1:24" ht="56.25">
      <c r="A39" s="84" t="s">
        <v>296</v>
      </c>
      <c r="B39" s="10" t="s">
        <v>27</v>
      </c>
      <c r="C39" s="39" t="s">
        <v>144</v>
      </c>
      <c r="D39" s="66" t="s">
        <v>221</v>
      </c>
      <c r="E39" s="66" t="s">
        <v>222</v>
      </c>
      <c r="F39" s="66" t="str">
        <f t="shared" si="1"/>
        <v>WebTutor жүйесін түзеу жөніндегі қызмет көрсетулер</v>
      </c>
      <c r="G39" s="66" t="s">
        <v>223</v>
      </c>
      <c r="H39" s="15" t="s">
        <v>25</v>
      </c>
      <c r="I39" s="12">
        <v>40</v>
      </c>
      <c r="J39" s="12">
        <v>710000000</v>
      </c>
      <c r="K39" s="23" t="s">
        <v>50</v>
      </c>
      <c r="L39" s="19" t="s">
        <v>67</v>
      </c>
      <c r="M39" s="10" t="s">
        <v>32</v>
      </c>
      <c r="N39" s="77"/>
      <c r="O39" s="10" t="s">
        <v>201</v>
      </c>
      <c r="P39" s="10" t="s">
        <v>178</v>
      </c>
      <c r="Q39" s="77"/>
      <c r="R39" s="77"/>
      <c r="S39" s="77"/>
      <c r="T39" s="77"/>
      <c r="U39" s="69">
        <v>7120000</v>
      </c>
      <c r="V39" s="69">
        <f t="shared" si="2"/>
        <v>7974400.000000001</v>
      </c>
      <c r="W39" s="12">
        <v>2011</v>
      </c>
      <c r="X39" s="12"/>
    </row>
    <row r="40" spans="1:24" ht="56.25">
      <c r="A40" s="84" t="s">
        <v>298</v>
      </c>
      <c r="B40" s="10" t="s">
        <v>27</v>
      </c>
      <c r="C40" s="39" t="s">
        <v>144</v>
      </c>
      <c r="D40" s="66" t="s">
        <v>224</v>
      </c>
      <c r="E40" s="66" t="s">
        <v>225</v>
      </c>
      <c r="F40" s="66" t="str">
        <f t="shared" si="1"/>
        <v>Шлюмберже бағдарламалық өніміне арналған лицензияларды техникалық қолдау</v>
      </c>
      <c r="G40" s="66" t="s">
        <v>225</v>
      </c>
      <c r="H40" s="15" t="s">
        <v>25</v>
      </c>
      <c r="I40" s="12">
        <v>0</v>
      </c>
      <c r="J40" s="12">
        <v>231010000</v>
      </c>
      <c r="K40" s="23" t="s">
        <v>51</v>
      </c>
      <c r="L40" s="20" t="s">
        <v>176</v>
      </c>
      <c r="M40" s="10" t="s">
        <v>53</v>
      </c>
      <c r="N40" s="77"/>
      <c r="O40" s="10" t="s">
        <v>177</v>
      </c>
      <c r="P40" s="10" t="s">
        <v>178</v>
      </c>
      <c r="Q40" s="77"/>
      <c r="R40" s="77"/>
      <c r="S40" s="77"/>
      <c r="T40" s="77"/>
      <c r="U40" s="69">
        <v>9384000</v>
      </c>
      <c r="V40" s="69">
        <f t="shared" si="2"/>
        <v>10510080.000000002</v>
      </c>
      <c r="W40" s="12">
        <v>2011</v>
      </c>
      <c r="X40" s="12"/>
    </row>
    <row r="41" spans="1:24" ht="67.5">
      <c r="A41" s="29" t="s">
        <v>300</v>
      </c>
      <c r="B41" s="10" t="s">
        <v>27</v>
      </c>
      <c r="C41" s="39" t="s">
        <v>144</v>
      </c>
      <c r="D41" s="66" t="s">
        <v>226</v>
      </c>
      <c r="E41" s="66" t="s">
        <v>227</v>
      </c>
      <c r="F41" s="66" t="str">
        <f t="shared" si="1"/>
        <v>Ақпаратты қорғау және антивирустен сақтану қызмет көрсетулер</v>
      </c>
      <c r="G41" s="66" t="s">
        <v>228</v>
      </c>
      <c r="H41" s="15" t="s">
        <v>40</v>
      </c>
      <c r="I41" s="12">
        <v>40</v>
      </c>
      <c r="J41" s="12">
        <v>471810000</v>
      </c>
      <c r="K41" s="59" t="s">
        <v>52</v>
      </c>
      <c r="L41" s="20" t="s">
        <v>176</v>
      </c>
      <c r="M41" s="10" t="s">
        <v>41</v>
      </c>
      <c r="N41" s="77"/>
      <c r="O41" s="10" t="s">
        <v>177</v>
      </c>
      <c r="P41" s="10" t="s">
        <v>178</v>
      </c>
      <c r="Q41" s="77"/>
      <c r="R41" s="77"/>
      <c r="S41" s="77"/>
      <c r="T41" s="77"/>
      <c r="U41" s="69">
        <v>2700000</v>
      </c>
      <c r="V41" s="69">
        <f t="shared" si="2"/>
        <v>3024000.0000000005</v>
      </c>
      <c r="W41" s="12">
        <v>2011</v>
      </c>
      <c r="X41" s="12"/>
    </row>
    <row r="42" spans="1:24" ht="56.25">
      <c r="A42" s="29" t="s">
        <v>302</v>
      </c>
      <c r="B42" s="10" t="s">
        <v>27</v>
      </c>
      <c r="C42" s="39" t="s">
        <v>144</v>
      </c>
      <c r="D42" s="66" t="s">
        <v>229</v>
      </c>
      <c r="E42" s="66" t="s">
        <v>230</v>
      </c>
      <c r="F42" s="66" t="str">
        <f t="shared" si="1"/>
        <v>ӨМГ ӨБ объектісінің физикалық қорғау инженерлі-қорғау жүйесін комплексті енгізу</v>
      </c>
      <c r="G42" s="66" t="s">
        <v>230</v>
      </c>
      <c r="H42" s="15" t="s">
        <v>25</v>
      </c>
      <c r="I42" s="12">
        <v>30</v>
      </c>
      <c r="J42" s="12">
        <v>471810000</v>
      </c>
      <c r="K42" s="59" t="s">
        <v>52</v>
      </c>
      <c r="L42" s="20" t="s">
        <v>176</v>
      </c>
      <c r="M42" s="10" t="s">
        <v>41</v>
      </c>
      <c r="N42" s="77"/>
      <c r="O42" s="10" t="s">
        <v>177</v>
      </c>
      <c r="P42" s="10" t="s">
        <v>178</v>
      </c>
      <c r="Q42" s="77"/>
      <c r="R42" s="77"/>
      <c r="S42" s="77"/>
      <c r="T42" s="77"/>
      <c r="U42" s="69">
        <v>228000000</v>
      </c>
      <c r="V42" s="69">
        <f>U42*1.12</f>
        <v>255360000.00000003</v>
      </c>
      <c r="W42" s="12">
        <v>2011</v>
      </c>
      <c r="X42" s="12"/>
    </row>
    <row r="43" spans="1:24" ht="56.25">
      <c r="A43" s="29" t="s">
        <v>304</v>
      </c>
      <c r="B43" s="15" t="s">
        <v>27</v>
      </c>
      <c r="C43" s="39" t="s">
        <v>144</v>
      </c>
      <c r="D43" s="66" t="s">
        <v>231</v>
      </c>
      <c r="E43" s="66" t="s">
        <v>232</v>
      </c>
      <c r="F43" s="66" t="s">
        <v>231</v>
      </c>
      <c r="G43" s="66" t="s">
        <v>233</v>
      </c>
      <c r="H43" s="15" t="s">
        <v>31</v>
      </c>
      <c r="I43" s="12">
        <v>0</v>
      </c>
      <c r="J43" s="12">
        <v>710000000</v>
      </c>
      <c r="K43" s="23" t="s">
        <v>50</v>
      </c>
      <c r="L43" s="19" t="s">
        <v>234</v>
      </c>
      <c r="M43" s="10" t="s">
        <v>32</v>
      </c>
      <c r="N43" s="10"/>
      <c r="O43" s="10" t="s">
        <v>235</v>
      </c>
      <c r="P43" s="10" t="s">
        <v>178</v>
      </c>
      <c r="Q43" s="77"/>
      <c r="R43" s="77"/>
      <c r="S43" s="77"/>
      <c r="T43" s="77"/>
      <c r="U43" s="69">
        <v>800000</v>
      </c>
      <c r="V43" s="69">
        <f>U43*1.12</f>
        <v>896000.0000000001</v>
      </c>
      <c r="W43" s="12">
        <v>2011</v>
      </c>
      <c r="X43" s="12"/>
    </row>
    <row r="44" spans="1:24" ht="56.25">
      <c r="A44" s="29" t="s">
        <v>306</v>
      </c>
      <c r="B44" s="15" t="s">
        <v>27</v>
      </c>
      <c r="C44" s="39" t="s">
        <v>144</v>
      </c>
      <c r="D44" s="66" t="s">
        <v>236</v>
      </c>
      <c r="E44" s="66" t="s">
        <v>237</v>
      </c>
      <c r="F44" s="66" t="s">
        <v>236</v>
      </c>
      <c r="G44" s="66" t="s">
        <v>237</v>
      </c>
      <c r="H44" s="15" t="s">
        <v>25</v>
      </c>
      <c r="I44" s="12">
        <v>0</v>
      </c>
      <c r="J44" s="12">
        <v>710000000</v>
      </c>
      <c r="K44" s="23" t="s">
        <v>50</v>
      </c>
      <c r="L44" s="19" t="s">
        <v>234</v>
      </c>
      <c r="M44" s="10" t="s">
        <v>32</v>
      </c>
      <c r="N44" s="10"/>
      <c r="O44" s="10" t="s">
        <v>235</v>
      </c>
      <c r="P44" s="10" t="s">
        <v>178</v>
      </c>
      <c r="Q44" s="77"/>
      <c r="R44" s="77"/>
      <c r="S44" s="77"/>
      <c r="T44" s="77"/>
      <c r="U44" s="69">
        <v>8886000</v>
      </c>
      <c r="V44" s="69">
        <f>U44*1.12</f>
        <v>9952320.000000002</v>
      </c>
      <c r="W44" s="12">
        <v>2011</v>
      </c>
      <c r="X44" s="12"/>
    </row>
    <row r="45" spans="1:24" ht="11.25">
      <c r="A45" s="71" t="s">
        <v>29</v>
      </c>
      <c r="B45" s="77"/>
      <c r="C45" s="77"/>
      <c r="D45" s="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9">
        <f>SUM(U30:U44)</f>
        <v>319088000</v>
      </c>
      <c r="V45" s="79">
        <f>SUM(V30:V44)</f>
        <v>357378560.00000006</v>
      </c>
      <c r="W45" s="12"/>
      <c r="X45" s="12"/>
    </row>
    <row r="46" spans="1:24" ht="11.25">
      <c r="A46" s="71" t="s">
        <v>68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79">
        <f>U45+U28+U20</f>
        <v>360188000</v>
      </c>
      <c r="V46" s="89">
        <f>V45+V28+V20</f>
        <v>403410560.00000006</v>
      </c>
      <c r="W46" s="13"/>
      <c r="X46" s="13"/>
    </row>
    <row r="47" spans="1:24" ht="11.25">
      <c r="A47" s="4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1.25">
      <c r="A48" s="58" t="s">
        <v>238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14"/>
      <c r="X48" s="14"/>
    </row>
    <row r="49" spans="1:24" ht="56.25">
      <c r="A49" s="23" t="s">
        <v>242</v>
      </c>
      <c r="B49" s="15" t="s">
        <v>27</v>
      </c>
      <c r="C49" s="39" t="s">
        <v>173</v>
      </c>
      <c r="D49" s="66" t="s">
        <v>174</v>
      </c>
      <c r="E49" s="66" t="s">
        <v>175</v>
      </c>
      <c r="F49" s="66" t="str">
        <f>D49</f>
        <v>Телефонды қондығымен қамтамасыз ету</v>
      </c>
      <c r="G49" s="66" t="str">
        <f>E49</f>
        <v>Приобретение телефонных аппаратов</v>
      </c>
      <c r="H49" s="15" t="s">
        <v>40</v>
      </c>
      <c r="I49" s="14">
        <v>0</v>
      </c>
      <c r="J49" s="14">
        <v>471810000</v>
      </c>
      <c r="K49" s="59" t="s">
        <v>52</v>
      </c>
      <c r="L49" s="52" t="s">
        <v>196</v>
      </c>
      <c r="M49" s="10" t="s">
        <v>243</v>
      </c>
      <c r="N49" s="15" t="s">
        <v>44</v>
      </c>
      <c r="O49" s="15" t="s">
        <v>197</v>
      </c>
      <c r="P49" s="15" t="s">
        <v>178</v>
      </c>
      <c r="Q49" s="39">
        <v>796</v>
      </c>
      <c r="R49" s="39" t="s">
        <v>65</v>
      </c>
      <c r="S49" s="39">
        <v>150</v>
      </c>
      <c r="T49" s="39">
        <v>10000</v>
      </c>
      <c r="U49" s="69">
        <v>1500000</v>
      </c>
      <c r="V49" s="69">
        <f>U49*1.12</f>
        <v>1680000.0000000002</v>
      </c>
      <c r="W49" s="14">
        <v>2011</v>
      </c>
      <c r="X49" s="7" t="s">
        <v>244</v>
      </c>
    </row>
    <row r="50" spans="1:24" ht="11.25">
      <c r="A50" s="58" t="s">
        <v>45</v>
      </c>
      <c r="B50" s="15"/>
      <c r="C50" s="39"/>
      <c r="D50" s="66"/>
      <c r="E50" s="66"/>
      <c r="F50" s="66"/>
      <c r="G50" s="66"/>
      <c r="H50" s="15"/>
      <c r="I50" s="14"/>
      <c r="J50" s="14"/>
      <c r="K50" s="52"/>
      <c r="L50" s="52"/>
      <c r="M50" s="15"/>
      <c r="N50" s="15"/>
      <c r="O50" s="15"/>
      <c r="P50" s="15"/>
      <c r="Q50" s="39"/>
      <c r="R50" s="39"/>
      <c r="S50" s="39"/>
      <c r="T50" s="87"/>
      <c r="U50" s="72">
        <f>U49</f>
        <v>1500000</v>
      </c>
      <c r="V50" s="72">
        <f>V49</f>
        <v>1680000.0000000002</v>
      </c>
      <c r="W50" s="14"/>
      <c r="X50" s="40"/>
    </row>
    <row r="51" spans="1:24" ht="11.25">
      <c r="A51" s="58" t="s">
        <v>179</v>
      </c>
      <c r="B51" s="15"/>
      <c r="C51" s="70"/>
      <c r="D51" s="70"/>
      <c r="E51" s="66"/>
      <c r="F51" s="70"/>
      <c r="G51" s="70"/>
      <c r="H51" s="15"/>
      <c r="I51" s="70"/>
      <c r="J51" s="70"/>
      <c r="K51" s="67"/>
      <c r="L51" s="52"/>
      <c r="M51" s="15"/>
      <c r="N51" s="70"/>
      <c r="O51" s="70"/>
      <c r="P51" s="70"/>
      <c r="Q51" s="70"/>
      <c r="R51" s="70"/>
      <c r="S51" s="70"/>
      <c r="T51" s="70"/>
      <c r="U51" s="70"/>
      <c r="V51" s="70"/>
      <c r="W51" s="14"/>
      <c r="X51" s="14"/>
    </row>
    <row r="52" spans="1:24" ht="56.25">
      <c r="A52" s="134" t="s">
        <v>246</v>
      </c>
      <c r="B52" s="15" t="s">
        <v>27</v>
      </c>
      <c r="C52" s="39" t="s">
        <v>144</v>
      </c>
      <c r="D52" s="66" t="s">
        <v>180</v>
      </c>
      <c r="E52" s="66" t="s">
        <v>181</v>
      </c>
      <c r="F52" s="66" t="str">
        <f>D52</f>
        <v>30 қатысушыға аудиоконференция жүйесін енгізу</v>
      </c>
      <c r="G52" s="66" t="s">
        <v>182</v>
      </c>
      <c r="H52" s="15" t="s">
        <v>25</v>
      </c>
      <c r="I52" s="14">
        <v>0</v>
      </c>
      <c r="J52" s="14">
        <v>471810000</v>
      </c>
      <c r="K52" s="92" t="s">
        <v>52</v>
      </c>
      <c r="L52" s="52" t="s">
        <v>196</v>
      </c>
      <c r="M52" s="15" t="s">
        <v>41</v>
      </c>
      <c r="N52" s="87"/>
      <c r="O52" s="15" t="s">
        <v>197</v>
      </c>
      <c r="P52" s="15" t="s">
        <v>178</v>
      </c>
      <c r="Q52" s="87"/>
      <c r="R52" s="39" t="s">
        <v>183</v>
      </c>
      <c r="S52" s="14">
        <v>1</v>
      </c>
      <c r="T52" s="87"/>
      <c r="U52" s="69">
        <v>5000000</v>
      </c>
      <c r="V52" s="69">
        <f aca="true" t="shared" si="3" ref="V52:V57">U52*1.12</f>
        <v>5600000.000000001</v>
      </c>
      <c r="W52" s="14">
        <v>2011</v>
      </c>
      <c r="X52" s="7" t="s">
        <v>244</v>
      </c>
    </row>
    <row r="53" spans="1:24" ht="56.25">
      <c r="A53" s="30" t="s">
        <v>248</v>
      </c>
      <c r="B53" s="15" t="s">
        <v>27</v>
      </c>
      <c r="C53" s="39" t="s">
        <v>144</v>
      </c>
      <c r="D53" s="66" t="s">
        <v>184</v>
      </c>
      <c r="E53" s="66" t="s">
        <v>249</v>
      </c>
      <c r="F53" s="66" t="s">
        <v>250</v>
      </c>
      <c r="G53" s="66" t="s">
        <v>251</v>
      </c>
      <c r="H53" s="15" t="s">
        <v>25</v>
      </c>
      <c r="I53" s="14">
        <v>0</v>
      </c>
      <c r="J53" s="14">
        <v>471810000</v>
      </c>
      <c r="K53" s="59" t="s">
        <v>52</v>
      </c>
      <c r="L53" s="52" t="s">
        <v>196</v>
      </c>
      <c r="M53" s="15" t="s">
        <v>41</v>
      </c>
      <c r="N53" s="87"/>
      <c r="O53" s="15" t="s">
        <v>197</v>
      </c>
      <c r="P53" s="15" t="s">
        <v>178</v>
      </c>
      <c r="Q53" s="87"/>
      <c r="R53" s="39" t="s">
        <v>185</v>
      </c>
      <c r="S53" s="14">
        <v>2</v>
      </c>
      <c r="T53" s="87"/>
      <c r="U53" s="69">
        <v>2150000</v>
      </c>
      <c r="V53" s="69">
        <f t="shared" si="3"/>
        <v>2408000</v>
      </c>
      <c r="W53" s="14">
        <v>2011</v>
      </c>
      <c r="X53" s="14" t="s">
        <v>166</v>
      </c>
    </row>
    <row r="54" spans="1:24" ht="56.25">
      <c r="A54" s="30" t="s">
        <v>252</v>
      </c>
      <c r="B54" s="15" t="s">
        <v>27</v>
      </c>
      <c r="C54" s="39" t="s">
        <v>144</v>
      </c>
      <c r="D54" s="66" t="s">
        <v>186</v>
      </c>
      <c r="E54" s="66" t="s">
        <v>254</v>
      </c>
      <c r="F54" s="66" t="s">
        <v>255</v>
      </c>
      <c r="G54" s="66" t="s">
        <v>256</v>
      </c>
      <c r="H54" s="15" t="s">
        <v>25</v>
      </c>
      <c r="I54" s="14">
        <v>0</v>
      </c>
      <c r="J54" s="14">
        <v>471810000</v>
      </c>
      <c r="K54" s="59" t="s">
        <v>52</v>
      </c>
      <c r="L54" s="52" t="s">
        <v>196</v>
      </c>
      <c r="M54" s="15" t="s">
        <v>41</v>
      </c>
      <c r="N54" s="87"/>
      <c r="O54" s="15" t="s">
        <v>197</v>
      </c>
      <c r="P54" s="15" t="s">
        <v>178</v>
      </c>
      <c r="Q54" s="87"/>
      <c r="R54" s="39" t="s">
        <v>187</v>
      </c>
      <c r="S54" s="14">
        <v>5</v>
      </c>
      <c r="T54" s="87"/>
      <c r="U54" s="69">
        <v>15000000</v>
      </c>
      <c r="V54" s="69">
        <f t="shared" si="3"/>
        <v>16800000</v>
      </c>
      <c r="W54" s="14">
        <v>2011</v>
      </c>
      <c r="X54" s="7" t="s">
        <v>244</v>
      </c>
    </row>
    <row r="55" spans="1:24" ht="56.25">
      <c r="A55" s="30" t="s">
        <v>261</v>
      </c>
      <c r="B55" s="15" t="s">
        <v>27</v>
      </c>
      <c r="C55" s="39" t="s">
        <v>144</v>
      </c>
      <c r="D55" s="66" t="s">
        <v>188</v>
      </c>
      <c r="E55" s="66" t="s">
        <v>258</v>
      </c>
      <c r="F55" s="66" t="s">
        <v>259</v>
      </c>
      <c r="G55" s="66" t="s">
        <v>260</v>
      </c>
      <c r="H55" s="15" t="s">
        <v>25</v>
      </c>
      <c r="I55" s="14">
        <v>0</v>
      </c>
      <c r="J55" s="14">
        <v>471810000</v>
      </c>
      <c r="K55" s="59" t="s">
        <v>52</v>
      </c>
      <c r="L55" s="52" t="s">
        <v>196</v>
      </c>
      <c r="M55" s="15" t="s">
        <v>41</v>
      </c>
      <c r="N55" s="87"/>
      <c r="O55" s="15" t="s">
        <v>197</v>
      </c>
      <c r="P55" s="15" t="s">
        <v>178</v>
      </c>
      <c r="Q55" s="87"/>
      <c r="R55" s="39" t="s">
        <v>185</v>
      </c>
      <c r="S55" s="14">
        <v>4.5</v>
      </c>
      <c r="T55" s="87"/>
      <c r="U55" s="69">
        <v>6100000</v>
      </c>
      <c r="V55" s="69">
        <f t="shared" si="3"/>
        <v>6832000.000000001</v>
      </c>
      <c r="W55" s="14">
        <v>2011</v>
      </c>
      <c r="X55" s="7" t="s">
        <v>244</v>
      </c>
    </row>
    <row r="56" spans="1:24" ht="56.25">
      <c r="A56" s="30" t="s">
        <v>262</v>
      </c>
      <c r="B56" s="15" t="s">
        <v>27</v>
      </c>
      <c r="C56" s="39" t="s">
        <v>144</v>
      </c>
      <c r="D56" s="66" t="s">
        <v>189</v>
      </c>
      <c r="E56" s="66" t="s">
        <v>264</v>
      </c>
      <c r="F56" s="66" t="s">
        <v>265</v>
      </c>
      <c r="G56" s="66" t="s">
        <v>266</v>
      </c>
      <c r="H56" s="15" t="s">
        <v>25</v>
      </c>
      <c r="I56" s="14">
        <v>0</v>
      </c>
      <c r="J56" s="14">
        <v>471810000</v>
      </c>
      <c r="K56" s="59" t="s">
        <v>52</v>
      </c>
      <c r="L56" s="52" t="s">
        <v>196</v>
      </c>
      <c r="M56" s="15" t="s">
        <v>41</v>
      </c>
      <c r="N56" s="87"/>
      <c r="O56" s="15" t="s">
        <v>197</v>
      </c>
      <c r="P56" s="15" t="s">
        <v>178</v>
      </c>
      <c r="Q56" s="87"/>
      <c r="R56" s="39" t="s">
        <v>183</v>
      </c>
      <c r="S56" s="14">
        <v>1</v>
      </c>
      <c r="T56" s="87"/>
      <c r="U56" s="69">
        <v>3850000</v>
      </c>
      <c r="V56" s="69">
        <f t="shared" si="3"/>
        <v>4312000</v>
      </c>
      <c r="W56" s="14">
        <v>2011</v>
      </c>
      <c r="X56" s="7" t="s">
        <v>244</v>
      </c>
    </row>
    <row r="57" spans="1:24" ht="56.25">
      <c r="A57" s="30" t="s">
        <v>268</v>
      </c>
      <c r="B57" s="15" t="s">
        <v>27</v>
      </c>
      <c r="C57" s="39" t="s">
        <v>144</v>
      </c>
      <c r="D57" s="66" t="s">
        <v>190</v>
      </c>
      <c r="E57" s="66" t="s">
        <v>269</v>
      </c>
      <c r="F57" s="66" t="s">
        <v>270</v>
      </c>
      <c r="G57" s="66" t="s">
        <v>271</v>
      </c>
      <c r="H57" s="15" t="s">
        <v>25</v>
      </c>
      <c r="I57" s="14">
        <v>0</v>
      </c>
      <c r="J57" s="14">
        <v>471810000</v>
      </c>
      <c r="K57" s="59" t="s">
        <v>52</v>
      </c>
      <c r="L57" s="52" t="s">
        <v>196</v>
      </c>
      <c r="M57" s="15" t="s">
        <v>41</v>
      </c>
      <c r="N57" s="70"/>
      <c r="O57" s="15" t="s">
        <v>197</v>
      </c>
      <c r="P57" s="15" t="s">
        <v>178</v>
      </c>
      <c r="Q57" s="70"/>
      <c r="R57" s="39" t="s">
        <v>183</v>
      </c>
      <c r="S57" s="14">
        <v>1</v>
      </c>
      <c r="T57" s="70"/>
      <c r="U57" s="69">
        <v>7500000</v>
      </c>
      <c r="V57" s="69">
        <f t="shared" si="3"/>
        <v>8400000</v>
      </c>
      <c r="W57" s="14">
        <v>2011</v>
      </c>
      <c r="X57" s="7" t="s">
        <v>244</v>
      </c>
    </row>
    <row r="58" spans="1:24" ht="11.25">
      <c r="A58" s="58" t="s">
        <v>36</v>
      </c>
      <c r="B58" s="15"/>
      <c r="C58" s="39"/>
      <c r="D58" s="66"/>
      <c r="E58" s="66"/>
      <c r="F58" s="66"/>
      <c r="G58" s="66"/>
      <c r="H58" s="15"/>
      <c r="I58" s="14"/>
      <c r="J58" s="14"/>
      <c r="K58" s="52"/>
      <c r="L58" s="52"/>
      <c r="M58" s="15"/>
      <c r="N58" s="70"/>
      <c r="O58" s="15"/>
      <c r="P58" s="15"/>
      <c r="Q58" s="70"/>
      <c r="R58" s="39"/>
      <c r="S58" s="14"/>
      <c r="T58" s="70"/>
      <c r="U58" s="72">
        <f>SUM(U52:U57)</f>
        <v>39600000</v>
      </c>
      <c r="V58" s="72">
        <f>SUM(V52:V57)</f>
        <v>44352000</v>
      </c>
      <c r="W58" s="14"/>
      <c r="X58" s="14"/>
    </row>
    <row r="59" spans="1:24" ht="11.25">
      <c r="A59" s="58" t="s">
        <v>191</v>
      </c>
      <c r="B59" s="15"/>
      <c r="C59" s="70"/>
      <c r="D59" s="70"/>
      <c r="E59" s="66"/>
      <c r="F59" s="70"/>
      <c r="G59" s="70"/>
      <c r="H59" s="15"/>
      <c r="I59" s="70"/>
      <c r="J59" s="70"/>
      <c r="K59" s="67"/>
      <c r="L59" s="52"/>
      <c r="M59" s="15"/>
      <c r="N59" s="70"/>
      <c r="O59" s="70"/>
      <c r="P59" s="70"/>
      <c r="Q59" s="70"/>
      <c r="R59" s="70"/>
      <c r="S59" s="70"/>
      <c r="T59" s="70"/>
      <c r="U59" s="70"/>
      <c r="V59" s="70"/>
      <c r="W59" s="14"/>
      <c r="X59" s="14"/>
    </row>
    <row r="60" spans="1:24" ht="56.25">
      <c r="A60" s="31" t="s">
        <v>274</v>
      </c>
      <c r="B60" s="15" t="s">
        <v>27</v>
      </c>
      <c r="C60" s="14" t="s">
        <v>144</v>
      </c>
      <c r="D60" s="52" t="s">
        <v>272</v>
      </c>
      <c r="E60" s="66" t="s">
        <v>192</v>
      </c>
      <c r="F60" s="52" t="s">
        <v>272</v>
      </c>
      <c r="G60" s="66" t="s">
        <v>192</v>
      </c>
      <c r="H60" s="15" t="s">
        <v>25</v>
      </c>
      <c r="I60" s="14">
        <v>30</v>
      </c>
      <c r="J60" s="14">
        <v>710000000</v>
      </c>
      <c r="K60" s="23" t="s">
        <v>50</v>
      </c>
      <c r="L60" s="52" t="s">
        <v>196</v>
      </c>
      <c r="M60" s="34" t="s">
        <v>32</v>
      </c>
      <c r="N60" s="70"/>
      <c r="O60" s="15" t="s">
        <v>197</v>
      </c>
      <c r="P60" s="15" t="s">
        <v>178</v>
      </c>
      <c r="Q60" s="40"/>
      <c r="R60" s="40"/>
      <c r="S60" s="14"/>
      <c r="T60" s="40"/>
      <c r="U60" s="69">
        <v>3289000</v>
      </c>
      <c r="V60" s="69">
        <v>3683680.0000000005</v>
      </c>
      <c r="W60" s="14">
        <v>2011</v>
      </c>
      <c r="X60" s="14" t="s">
        <v>166</v>
      </c>
    </row>
    <row r="61" spans="1:24" ht="56.25">
      <c r="A61" s="31" t="s">
        <v>278</v>
      </c>
      <c r="B61" s="15" t="s">
        <v>27</v>
      </c>
      <c r="C61" s="14" t="s">
        <v>144</v>
      </c>
      <c r="D61" s="52" t="s">
        <v>275</v>
      </c>
      <c r="E61" s="66" t="s">
        <v>195</v>
      </c>
      <c r="F61" s="52" t="s">
        <v>275</v>
      </c>
      <c r="G61" s="66" t="s">
        <v>276</v>
      </c>
      <c r="H61" s="15" t="s">
        <v>25</v>
      </c>
      <c r="I61" s="14">
        <v>30</v>
      </c>
      <c r="J61" s="14">
        <v>710000000</v>
      </c>
      <c r="K61" s="23" t="s">
        <v>50</v>
      </c>
      <c r="L61" s="52" t="s">
        <v>196</v>
      </c>
      <c r="M61" s="15" t="s">
        <v>53</v>
      </c>
      <c r="N61" s="70"/>
      <c r="O61" s="15" t="s">
        <v>197</v>
      </c>
      <c r="P61" s="15" t="s">
        <v>178</v>
      </c>
      <c r="Q61" s="70"/>
      <c r="R61" s="70"/>
      <c r="S61" s="70"/>
      <c r="T61" s="70"/>
      <c r="U61" s="69">
        <v>4000000</v>
      </c>
      <c r="V61" s="69">
        <f>U61*1.12</f>
        <v>4480000</v>
      </c>
      <c r="W61" s="14">
        <v>2011</v>
      </c>
      <c r="X61" s="14" t="s">
        <v>279</v>
      </c>
    </row>
    <row r="62" spans="1:24" ht="213.75">
      <c r="A62" s="29" t="s">
        <v>281</v>
      </c>
      <c r="B62" s="15" t="s">
        <v>27</v>
      </c>
      <c r="C62" s="39" t="s">
        <v>144</v>
      </c>
      <c r="D62" s="66" t="s">
        <v>198</v>
      </c>
      <c r="E62" s="66" t="s">
        <v>199</v>
      </c>
      <c r="F62" s="66" t="str">
        <f aca="true" t="shared" si="4" ref="F62:F72">D62</f>
        <v>Жобалы талдау бөлімінің БҚ техникалық қолдау көрсету</v>
      </c>
      <c r="G62" s="66" t="s">
        <v>200</v>
      </c>
      <c r="H62" s="15" t="s">
        <v>31</v>
      </c>
      <c r="I62" s="14">
        <v>0</v>
      </c>
      <c r="J62" s="14">
        <v>710000000</v>
      </c>
      <c r="K62" s="23" t="s">
        <v>50</v>
      </c>
      <c r="L62" s="52" t="s">
        <v>196</v>
      </c>
      <c r="M62" s="10" t="s">
        <v>32</v>
      </c>
      <c r="N62" s="70"/>
      <c r="O62" s="15" t="s">
        <v>197</v>
      </c>
      <c r="P62" s="15" t="s">
        <v>178</v>
      </c>
      <c r="Q62" s="70"/>
      <c r="R62" s="70"/>
      <c r="S62" s="70"/>
      <c r="T62" s="70"/>
      <c r="U62" s="69">
        <v>586000</v>
      </c>
      <c r="V62" s="69">
        <f aca="true" t="shared" si="5" ref="V62:V71">U62*1.12</f>
        <v>656320.0000000001</v>
      </c>
      <c r="W62" s="14">
        <v>2011</v>
      </c>
      <c r="X62" s="14" t="s">
        <v>279</v>
      </c>
    </row>
    <row r="63" spans="1:24" ht="56.25">
      <c r="A63" s="29" t="s">
        <v>283</v>
      </c>
      <c r="B63" s="15" t="s">
        <v>27</v>
      </c>
      <c r="C63" s="39" t="s">
        <v>202</v>
      </c>
      <c r="D63" s="66" t="s">
        <v>203</v>
      </c>
      <c r="E63" s="66" t="s">
        <v>204</v>
      </c>
      <c r="F63" s="66" t="str">
        <f t="shared" si="4"/>
        <v>Жобалы талдау бөлімінің жылдық жазалыммен қамтамасыз ету</v>
      </c>
      <c r="G63" s="66" t="s">
        <v>205</v>
      </c>
      <c r="H63" s="15" t="s">
        <v>25</v>
      </c>
      <c r="I63" s="14">
        <v>0</v>
      </c>
      <c r="J63" s="14">
        <v>710000000</v>
      </c>
      <c r="K63" s="23" t="s">
        <v>50</v>
      </c>
      <c r="L63" s="52" t="s">
        <v>196</v>
      </c>
      <c r="M63" s="10" t="s">
        <v>32</v>
      </c>
      <c r="N63" s="70"/>
      <c r="O63" s="15" t="s">
        <v>197</v>
      </c>
      <c r="P63" s="15" t="s">
        <v>178</v>
      </c>
      <c r="Q63" s="70"/>
      <c r="R63" s="70"/>
      <c r="S63" s="70"/>
      <c r="T63" s="70"/>
      <c r="U63" s="69">
        <v>21659000</v>
      </c>
      <c r="V63" s="69">
        <f t="shared" si="5"/>
        <v>24258080.000000004</v>
      </c>
      <c r="W63" s="14">
        <v>2011</v>
      </c>
      <c r="X63" s="14" t="s">
        <v>279</v>
      </c>
    </row>
    <row r="64" spans="1:24" ht="135">
      <c r="A64" s="29" t="s">
        <v>284</v>
      </c>
      <c r="B64" s="15" t="s">
        <v>27</v>
      </c>
      <c r="C64" s="39" t="s">
        <v>144</v>
      </c>
      <c r="D64" s="66" t="s">
        <v>206</v>
      </c>
      <c r="E64" s="66" t="s">
        <v>207</v>
      </c>
      <c r="F64" s="66" t="str">
        <f t="shared" si="4"/>
        <v>Электрондық құжат айналымын пысықтау жөніндегі қызмет көрсетулер</v>
      </c>
      <c r="G64" s="78" t="s">
        <v>208</v>
      </c>
      <c r="H64" s="15" t="s">
        <v>25</v>
      </c>
      <c r="I64" s="14">
        <v>40</v>
      </c>
      <c r="J64" s="14">
        <v>710000000</v>
      </c>
      <c r="K64" s="23" t="s">
        <v>50</v>
      </c>
      <c r="L64" s="52" t="s">
        <v>196</v>
      </c>
      <c r="M64" s="10" t="s">
        <v>32</v>
      </c>
      <c r="N64" s="70"/>
      <c r="O64" s="15" t="s">
        <v>197</v>
      </c>
      <c r="P64" s="15" t="s">
        <v>178</v>
      </c>
      <c r="Q64" s="70"/>
      <c r="R64" s="70"/>
      <c r="S64" s="70"/>
      <c r="T64" s="70"/>
      <c r="U64" s="69">
        <v>6240000</v>
      </c>
      <c r="V64" s="69">
        <f t="shared" si="5"/>
        <v>6988800.000000001</v>
      </c>
      <c r="W64" s="14">
        <v>2011</v>
      </c>
      <c r="X64" s="14" t="s">
        <v>279</v>
      </c>
    </row>
    <row r="65" spans="1:24" ht="78.75">
      <c r="A65" s="29" t="s">
        <v>286</v>
      </c>
      <c r="B65" s="15" t="s">
        <v>27</v>
      </c>
      <c r="C65" s="39" t="s">
        <v>144</v>
      </c>
      <c r="D65" s="66" t="s">
        <v>209</v>
      </c>
      <c r="E65" s="66" t="s">
        <v>210</v>
      </c>
      <c r="F65" s="66" t="str">
        <f t="shared" si="4"/>
        <v>ҰГЗ деректер базасын пысықтау жөніндегі қызмет көрсетулер</v>
      </c>
      <c r="G65" s="66" t="s">
        <v>211</v>
      </c>
      <c r="H65" s="15" t="s">
        <v>25</v>
      </c>
      <c r="I65" s="14">
        <v>40</v>
      </c>
      <c r="J65" s="14">
        <v>710000000</v>
      </c>
      <c r="K65" s="23" t="s">
        <v>50</v>
      </c>
      <c r="L65" s="52" t="s">
        <v>196</v>
      </c>
      <c r="M65" s="10" t="s">
        <v>32</v>
      </c>
      <c r="N65" s="70"/>
      <c r="O65" s="15" t="s">
        <v>197</v>
      </c>
      <c r="P65" s="15" t="s">
        <v>178</v>
      </c>
      <c r="Q65" s="70"/>
      <c r="R65" s="70"/>
      <c r="S65" s="70"/>
      <c r="T65" s="70"/>
      <c r="U65" s="69">
        <v>9000000</v>
      </c>
      <c r="V65" s="69">
        <f t="shared" si="5"/>
        <v>10080000.000000002</v>
      </c>
      <c r="W65" s="14">
        <v>2011</v>
      </c>
      <c r="X65" s="14" t="s">
        <v>279</v>
      </c>
    </row>
    <row r="66" spans="1:24" ht="135">
      <c r="A66" s="29" t="s">
        <v>288</v>
      </c>
      <c r="B66" s="15" t="s">
        <v>27</v>
      </c>
      <c r="C66" s="39" t="s">
        <v>144</v>
      </c>
      <c r="D66" s="66" t="s">
        <v>212</v>
      </c>
      <c r="E66" s="66" t="s">
        <v>213</v>
      </c>
      <c r="F66" s="66" t="str">
        <f t="shared" si="4"/>
        <v>Интеграциялық сервистік шинаны пысықтау жөніндегі қызмет көрсетулер</v>
      </c>
      <c r="G66" s="66" t="s">
        <v>214</v>
      </c>
      <c r="H66" s="15" t="s">
        <v>25</v>
      </c>
      <c r="I66" s="14">
        <v>40</v>
      </c>
      <c r="J66" s="14">
        <v>710000000</v>
      </c>
      <c r="K66" s="23" t="s">
        <v>50</v>
      </c>
      <c r="L66" s="52" t="s">
        <v>196</v>
      </c>
      <c r="M66" s="10" t="s">
        <v>32</v>
      </c>
      <c r="N66" s="70"/>
      <c r="O66" s="15" t="s">
        <v>197</v>
      </c>
      <c r="P66" s="15" t="s">
        <v>178</v>
      </c>
      <c r="Q66" s="70"/>
      <c r="R66" s="70"/>
      <c r="S66" s="70"/>
      <c r="T66" s="70"/>
      <c r="U66" s="69">
        <v>7259000</v>
      </c>
      <c r="V66" s="69">
        <f t="shared" si="5"/>
        <v>8130080.000000001</v>
      </c>
      <c r="W66" s="14">
        <v>2011</v>
      </c>
      <c r="X66" s="14" t="s">
        <v>279</v>
      </c>
    </row>
    <row r="67" spans="1:24" ht="56.25">
      <c r="A67" s="29" t="s">
        <v>290</v>
      </c>
      <c r="B67" s="15" t="s">
        <v>27</v>
      </c>
      <c r="C67" s="39" t="s">
        <v>144</v>
      </c>
      <c r="D67" s="66" t="s">
        <v>215</v>
      </c>
      <c r="E67" s="66" t="s">
        <v>216</v>
      </c>
      <c r="F67" s="66" t="str">
        <f t="shared" si="4"/>
        <v>Арызды-талапты жұмыстарды пысықтау жөніндегі қызмет көрсетулер</v>
      </c>
      <c r="G67" s="66" t="str">
        <f>E67</f>
        <v>Доработка программного обеспечение по претензионно-исковой работе</v>
      </c>
      <c r="H67" s="15" t="s">
        <v>40</v>
      </c>
      <c r="I67" s="14">
        <v>30</v>
      </c>
      <c r="J67" s="14">
        <v>710000000</v>
      </c>
      <c r="K67" s="23" t="s">
        <v>50</v>
      </c>
      <c r="L67" s="52" t="s">
        <v>196</v>
      </c>
      <c r="M67" s="10" t="s">
        <v>32</v>
      </c>
      <c r="N67" s="70"/>
      <c r="O67" s="15" t="s">
        <v>197</v>
      </c>
      <c r="P67" s="15" t="s">
        <v>178</v>
      </c>
      <c r="Q67" s="70"/>
      <c r="R67" s="70"/>
      <c r="S67" s="70"/>
      <c r="T67" s="70"/>
      <c r="U67" s="69">
        <v>1165000</v>
      </c>
      <c r="V67" s="69">
        <f t="shared" si="5"/>
        <v>1304800.0000000002</v>
      </c>
      <c r="W67" s="14">
        <v>2011</v>
      </c>
      <c r="X67" s="14" t="s">
        <v>292</v>
      </c>
    </row>
    <row r="68" spans="1:24" ht="56.25">
      <c r="A68" s="29" t="s">
        <v>293</v>
      </c>
      <c r="B68" s="15" t="s">
        <v>27</v>
      </c>
      <c r="C68" s="39" t="s">
        <v>144</v>
      </c>
      <c r="D68" s="66" t="s">
        <v>218</v>
      </c>
      <c r="E68" s="66" t="s">
        <v>219</v>
      </c>
      <c r="F68" s="66" t="str">
        <f t="shared" si="4"/>
        <v>Электронды мұрағатты түзеу жөніндегі қызмет көрсетулер</v>
      </c>
      <c r="G68" s="66" t="s">
        <v>220</v>
      </c>
      <c r="H68" s="15" t="s">
        <v>25</v>
      </c>
      <c r="I68" s="14">
        <v>40</v>
      </c>
      <c r="J68" s="14">
        <v>710000000</v>
      </c>
      <c r="K68" s="23" t="s">
        <v>50</v>
      </c>
      <c r="L68" s="52" t="s">
        <v>196</v>
      </c>
      <c r="M68" s="10" t="s">
        <v>32</v>
      </c>
      <c r="N68" s="70"/>
      <c r="O68" s="15" t="s">
        <v>197</v>
      </c>
      <c r="P68" s="15" t="s">
        <v>178</v>
      </c>
      <c r="Q68" s="70"/>
      <c r="R68" s="70"/>
      <c r="S68" s="70"/>
      <c r="T68" s="70"/>
      <c r="U68" s="69">
        <v>9000000</v>
      </c>
      <c r="V68" s="69">
        <f t="shared" si="5"/>
        <v>10080000.000000002</v>
      </c>
      <c r="W68" s="14">
        <v>2011</v>
      </c>
      <c r="X68" s="14" t="s">
        <v>244</v>
      </c>
    </row>
    <row r="69" spans="1:24" ht="56.25">
      <c r="A69" s="90" t="s">
        <v>295</v>
      </c>
      <c r="B69" s="15" t="s">
        <v>27</v>
      </c>
      <c r="C69" s="39" t="s">
        <v>144</v>
      </c>
      <c r="D69" s="66" t="s">
        <v>221</v>
      </c>
      <c r="E69" s="66" t="s">
        <v>222</v>
      </c>
      <c r="F69" s="66" t="str">
        <f t="shared" si="4"/>
        <v>WebTutor жүйесін түзеу жөніндегі қызмет көрсетулер</v>
      </c>
      <c r="G69" s="66" t="s">
        <v>223</v>
      </c>
      <c r="H69" s="15" t="s">
        <v>25</v>
      </c>
      <c r="I69" s="14">
        <v>40</v>
      </c>
      <c r="J69" s="14">
        <v>710000000</v>
      </c>
      <c r="K69" s="23" t="s">
        <v>50</v>
      </c>
      <c r="L69" s="52" t="s">
        <v>196</v>
      </c>
      <c r="M69" s="10" t="s">
        <v>32</v>
      </c>
      <c r="N69" s="70"/>
      <c r="O69" s="15" t="s">
        <v>197</v>
      </c>
      <c r="P69" s="15" t="s">
        <v>178</v>
      </c>
      <c r="Q69" s="70"/>
      <c r="R69" s="70"/>
      <c r="S69" s="70"/>
      <c r="T69" s="70"/>
      <c r="U69" s="69">
        <v>7120000</v>
      </c>
      <c r="V69" s="69">
        <f t="shared" si="5"/>
        <v>7974400.000000001</v>
      </c>
      <c r="W69" s="14">
        <v>2011</v>
      </c>
      <c r="X69" s="14" t="s">
        <v>244</v>
      </c>
    </row>
    <row r="70" spans="1:24" ht="56.25">
      <c r="A70" s="29" t="s">
        <v>297</v>
      </c>
      <c r="B70" s="15" t="s">
        <v>27</v>
      </c>
      <c r="C70" s="39" t="s">
        <v>144</v>
      </c>
      <c r="D70" s="66" t="s">
        <v>224</v>
      </c>
      <c r="E70" s="66" t="s">
        <v>225</v>
      </c>
      <c r="F70" s="66" t="str">
        <f t="shared" si="4"/>
        <v>Шлюмберже бағдарламалық өніміне арналған лицензияларды техникалық қолдау</v>
      </c>
      <c r="G70" s="66" t="s">
        <v>225</v>
      </c>
      <c r="H70" s="15" t="s">
        <v>25</v>
      </c>
      <c r="I70" s="14">
        <v>0</v>
      </c>
      <c r="J70" s="14">
        <v>231010000</v>
      </c>
      <c r="K70" s="23" t="s">
        <v>51</v>
      </c>
      <c r="L70" s="52" t="s">
        <v>196</v>
      </c>
      <c r="M70" s="15" t="s">
        <v>53</v>
      </c>
      <c r="N70" s="70"/>
      <c r="O70" s="15" t="s">
        <v>197</v>
      </c>
      <c r="P70" s="15" t="s">
        <v>178</v>
      </c>
      <c r="Q70" s="70"/>
      <c r="R70" s="70"/>
      <c r="S70" s="70"/>
      <c r="T70" s="70"/>
      <c r="U70" s="69">
        <v>9384000</v>
      </c>
      <c r="V70" s="69">
        <f t="shared" si="5"/>
        <v>10510080.000000002</v>
      </c>
      <c r="W70" s="14">
        <v>2011</v>
      </c>
      <c r="X70" s="14" t="s">
        <v>244</v>
      </c>
    </row>
    <row r="71" spans="1:24" ht="67.5">
      <c r="A71" s="29" t="s">
        <v>299</v>
      </c>
      <c r="B71" s="15" t="s">
        <v>27</v>
      </c>
      <c r="C71" s="39" t="s">
        <v>144</v>
      </c>
      <c r="D71" s="66" t="s">
        <v>226</v>
      </c>
      <c r="E71" s="66" t="s">
        <v>227</v>
      </c>
      <c r="F71" s="66" t="str">
        <f t="shared" si="4"/>
        <v>Ақпаратты қорғау және антивирустен сақтану қызмет көрсетулер</v>
      </c>
      <c r="G71" s="66" t="s">
        <v>228</v>
      </c>
      <c r="H71" s="15" t="s">
        <v>40</v>
      </c>
      <c r="I71" s="14">
        <v>40</v>
      </c>
      <c r="J71" s="14">
        <v>471810000</v>
      </c>
      <c r="K71" s="59" t="s">
        <v>52</v>
      </c>
      <c r="L71" s="52" t="s">
        <v>196</v>
      </c>
      <c r="M71" s="15" t="s">
        <v>41</v>
      </c>
      <c r="N71" s="70"/>
      <c r="O71" s="15" t="s">
        <v>197</v>
      </c>
      <c r="P71" s="15" t="s">
        <v>178</v>
      </c>
      <c r="Q71" s="70"/>
      <c r="R71" s="70"/>
      <c r="S71" s="70"/>
      <c r="T71" s="70"/>
      <c r="U71" s="69">
        <v>2700000</v>
      </c>
      <c r="V71" s="69">
        <f t="shared" si="5"/>
        <v>3024000.0000000005</v>
      </c>
      <c r="W71" s="14">
        <v>2011</v>
      </c>
      <c r="X71" s="14" t="s">
        <v>244</v>
      </c>
    </row>
    <row r="72" spans="1:24" ht="56.25">
      <c r="A72" s="29" t="s">
        <v>301</v>
      </c>
      <c r="B72" s="15" t="s">
        <v>27</v>
      </c>
      <c r="C72" s="39" t="s">
        <v>144</v>
      </c>
      <c r="D72" s="66" t="s">
        <v>229</v>
      </c>
      <c r="E72" s="66" t="s">
        <v>230</v>
      </c>
      <c r="F72" s="66" t="str">
        <f t="shared" si="4"/>
        <v>ӨМГ ӨБ объектісінің физикалық қорғау инженерлі-қорғау жүйесін комплексті енгізу</v>
      </c>
      <c r="G72" s="66" t="s">
        <v>230</v>
      </c>
      <c r="H72" s="15" t="s">
        <v>25</v>
      </c>
      <c r="I72" s="14">
        <v>30</v>
      </c>
      <c r="J72" s="14">
        <v>471810000</v>
      </c>
      <c r="K72" s="59" t="s">
        <v>52</v>
      </c>
      <c r="L72" s="52" t="s">
        <v>196</v>
      </c>
      <c r="M72" s="15" t="s">
        <v>41</v>
      </c>
      <c r="N72" s="70"/>
      <c r="O72" s="15" t="s">
        <v>197</v>
      </c>
      <c r="P72" s="15" t="s">
        <v>178</v>
      </c>
      <c r="Q72" s="70"/>
      <c r="R72" s="70"/>
      <c r="S72" s="70"/>
      <c r="T72" s="70"/>
      <c r="U72" s="69">
        <v>228000000</v>
      </c>
      <c r="V72" s="69">
        <f>U72*1.12</f>
        <v>255360000.00000003</v>
      </c>
      <c r="W72" s="14">
        <v>2011</v>
      </c>
      <c r="X72" s="14" t="s">
        <v>244</v>
      </c>
    </row>
    <row r="73" spans="1:24" ht="56.25">
      <c r="A73" s="29" t="s">
        <v>303</v>
      </c>
      <c r="B73" s="15" t="s">
        <v>27</v>
      </c>
      <c r="C73" s="39" t="s">
        <v>144</v>
      </c>
      <c r="D73" s="66" t="s">
        <v>231</v>
      </c>
      <c r="E73" s="66" t="s">
        <v>232</v>
      </c>
      <c r="F73" s="66" t="s">
        <v>231</v>
      </c>
      <c r="G73" s="66" t="s">
        <v>233</v>
      </c>
      <c r="H73" s="15" t="s">
        <v>31</v>
      </c>
      <c r="I73" s="14">
        <v>0</v>
      </c>
      <c r="J73" s="14">
        <v>710000000</v>
      </c>
      <c r="K73" s="23" t="s">
        <v>50</v>
      </c>
      <c r="L73" s="52" t="s">
        <v>196</v>
      </c>
      <c r="M73" s="10" t="s">
        <v>32</v>
      </c>
      <c r="N73" s="15"/>
      <c r="O73" s="15" t="s">
        <v>197</v>
      </c>
      <c r="P73" s="15" t="s">
        <v>178</v>
      </c>
      <c r="Q73" s="70"/>
      <c r="R73" s="70"/>
      <c r="S73" s="70"/>
      <c r="T73" s="70"/>
      <c r="U73" s="69">
        <v>800000</v>
      </c>
      <c r="V73" s="69">
        <f>U73*1.12</f>
        <v>896000.0000000001</v>
      </c>
      <c r="W73" s="14">
        <v>2011</v>
      </c>
      <c r="X73" s="14" t="s">
        <v>244</v>
      </c>
    </row>
    <row r="74" spans="1:24" ht="56.25">
      <c r="A74" s="29" t="s">
        <v>305</v>
      </c>
      <c r="B74" s="15" t="s">
        <v>27</v>
      </c>
      <c r="C74" s="39" t="s">
        <v>144</v>
      </c>
      <c r="D74" s="66" t="s">
        <v>236</v>
      </c>
      <c r="E74" s="66" t="s">
        <v>237</v>
      </c>
      <c r="F74" s="66" t="s">
        <v>236</v>
      </c>
      <c r="G74" s="66" t="s">
        <v>237</v>
      </c>
      <c r="H74" s="15" t="s">
        <v>25</v>
      </c>
      <c r="I74" s="14">
        <v>0</v>
      </c>
      <c r="J74" s="14">
        <v>710000000</v>
      </c>
      <c r="K74" s="23" t="s">
        <v>50</v>
      </c>
      <c r="L74" s="52" t="s">
        <v>196</v>
      </c>
      <c r="M74" s="10" t="s">
        <v>32</v>
      </c>
      <c r="N74" s="15"/>
      <c r="O74" s="15" t="s">
        <v>197</v>
      </c>
      <c r="P74" s="15" t="s">
        <v>178</v>
      </c>
      <c r="Q74" s="70"/>
      <c r="R74" s="70"/>
      <c r="S74" s="70"/>
      <c r="T74" s="70"/>
      <c r="U74" s="69">
        <v>8886000</v>
      </c>
      <c r="V74" s="69">
        <f>U74*1.12</f>
        <v>9952320.000000002</v>
      </c>
      <c r="W74" s="14">
        <v>2011</v>
      </c>
      <c r="X74" s="14" t="s">
        <v>244</v>
      </c>
    </row>
    <row r="75" spans="1:24" ht="11.25">
      <c r="A75" s="58" t="s">
        <v>29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91">
        <f>SUM(U60:U74)</f>
        <v>319088000</v>
      </c>
      <c r="V75" s="91">
        <f>SUM(V60:V74)</f>
        <v>357378560.00000006</v>
      </c>
      <c r="W75" s="13"/>
      <c r="X75" s="13"/>
    </row>
    <row r="76" spans="1:24" ht="11.25">
      <c r="A76" s="58" t="s">
        <v>64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89">
        <f>U75+U58+U50</f>
        <v>360188000</v>
      </c>
      <c r="V76" s="89">
        <f>V75+V58+V50</f>
        <v>403410560.00000006</v>
      </c>
      <c r="W76" s="13"/>
      <c r="X76" s="13"/>
    </row>
    <row r="77" spans="1:24" ht="11.25">
      <c r="A77" s="83" t="s">
        <v>331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/>
      <c r="X77" s="3"/>
    </row>
    <row r="78" spans="1:24" ht="11.25">
      <c r="A78" s="4" t="s">
        <v>24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</row>
    <row r="79" spans="1:24" ht="11.25">
      <c r="A79" s="4" t="s">
        <v>28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</row>
    <row r="80" spans="1:24" ht="56.25">
      <c r="A80" s="29" t="s">
        <v>341</v>
      </c>
      <c r="B80" s="6" t="s">
        <v>27</v>
      </c>
      <c r="C80" s="8" t="s">
        <v>332</v>
      </c>
      <c r="D80" s="7" t="s">
        <v>333</v>
      </c>
      <c r="E80" s="45" t="s">
        <v>334</v>
      </c>
      <c r="F80" s="7" t="s">
        <v>333</v>
      </c>
      <c r="G80" s="45" t="s">
        <v>334</v>
      </c>
      <c r="H80" s="12" t="s">
        <v>40</v>
      </c>
      <c r="I80" s="12">
        <v>80</v>
      </c>
      <c r="J80" s="6">
        <v>710000000</v>
      </c>
      <c r="K80" s="23" t="s">
        <v>50</v>
      </c>
      <c r="L80" s="12" t="s">
        <v>325</v>
      </c>
      <c r="M80" s="6" t="s">
        <v>53</v>
      </c>
      <c r="N80" s="12"/>
      <c r="O80" s="24" t="s">
        <v>335</v>
      </c>
      <c r="P80" s="10" t="s">
        <v>26</v>
      </c>
      <c r="Q80" s="12"/>
      <c r="R80" s="12"/>
      <c r="S80" s="12"/>
      <c r="T80" s="12"/>
      <c r="U80" s="46">
        <v>1000000</v>
      </c>
      <c r="V80" s="47">
        <f>U80*1.12</f>
        <v>1120000</v>
      </c>
      <c r="W80" s="12">
        <v>2011</v>
      </c>
      <c r="X80" s="12"/>
    </row>
    <row r="81" spans="1:24" ht="56.25">
      <c r="A81" s="29" t="s">
        <v>342</v>
      </c>
      <c r="B81" s="6" t="s">
        <v>27</v>
      </c>
      <c r="C81" s="8" t="s">
        <v>336</v>
      </c>
      <c r="D81" s="7" t="s">
        <v>337</v>
      </c>
      <c r="E81" s="45" t="s">
        <v>338</v>
      </c>
      <c r="F81" s="7" t="s">
        <v>339</v>
      </c>
      <c r="G81" s="45" t="s">
        <v>340</v>
      </c>
      <c r="H81" s="12" t="s">
        <v>25</v>
      </c>
      <c r="I81" s="12">
        <v>80</v>
      </c>
      <c r="J81" s="6">
        <v>710000000</v>
      </c>
      <c r="K81" s="23" t="s">
        <v>50</v>
      </c>
      <c r="L81" s="12" t="s">
        <v>325</v>
      </c>
      <c r="M81" s="6" t="s">
        <v>53</v>
      </c>
      <c r="N81" s="12"/>
      <c r="O81" s="24" t="s">
        <v>335</v>
      </c>
      <c r="P81" s="10" t="s">
        <v>26</v>
      </c>
      <c r="Q81" s="12"/>
      <c r="R81" s="12"/>
      <c r="S81" s="12"/>
      <c r="T81" s="12"/>
      <c r="U81" s="46">
        <v>5000000</v>
      </c>
      <c r="V81" s="47">
        <f>U81*1.12</f>
        <v>5600000.000000001</v>
      </c>
      <c r="W81" s="12">
        <v>2011</v>
      </c>
      <c r="X81" s="12"/>
    </row>
    <row r="82" spans="1:24" ht="11.25">
      <c r="A82" s="58" t="s">
        <v>29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95">
        <f>U81+U80</f>
        <v>6000000</v>
      </c>
      <c r="V82" s="95">
        <f>V81+V80</f>
        <v>6720000.000000001</v>
      </c>
      <c r="W82" s="13"/>
      <c r="X82" s="13"/>
    </row>
    <row r="83" spans="1:24" ht="11.25">
      <c r="A83" s="83" t="s">
        <v>343</v>
      </c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"/>
      <c r="X83" s="3"/>
    </row>
    <row r="84" spans="1:24" ht="11.25">
      <c r="A84" s="65" t="s">
        <v>30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ht="11.25">
      <c r="A85" s="65" t="s">
        <v>28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ht="56.25">
      <c r="A86" s="136" t="s">
        <v>350</v>
      </c>
      <c r="B86" s="7" t="s">
        <v>27</v>
      </c>
      <c r="C86" s="137" t="s">
        <v>344</v>
      </c>
      <c r="D86" s="42" t="s">
        <v>345</v>
      </c>
      <c r="E86" s="7" t="s">
        <v>346</v>
      </c>
      <c r="F86" s="42" t="s">
        <v>351</v>
      </c>
      <c r="G86" s="7" t="s">
        <v>352</v>
      </c>
      <c r="H86" s="96" t="s">
        <v>25</v>
      </c>
      <c r="I86" s="138">
        <v>100</v>
      </c>
      <c r="J86" s="23">
        <v>710000000</v>
      </c>
      <c r="K86" s="23" t="s">
        <v>50</v>
      </c>
      <c r="L86" s="42" t="s">
        <v>347</v>
      </c>
      <c r="M86" s="42" t="s">
        <v>353</v>
      </c>
      <c r="N86" s="42"/>
      <c r="O86" s="42" t="s">
        <v>348</v>
      </c>
      <c r="P86" s="42" t="s">
        <v>349</v>
      </c>
      <c r="Q86" s="42"/>
      <c r="R86" s="42"/>
      <c r="S86" s="42"/>
      <c r="T86" s="139"/>
      <c r="U86" s="140">
        <v>25092000</v>
      </c>
      <c r="V86" s="16">
        <v>28103040</v>
      </c>
      <c r="W86" s="14">
        <v>2011</v>
      </c>
      <c r="X86" s="141"/>
    </row>
    <row r="87" spans="1:24" ht="11.25">
      <c r="A87" s="58" t="s">
        <v>29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42">
        <f>U86</f>
        <v>25092000</v>
      </c>
      <c r="V87" s="130">
        <f>V86</f>
        <v>28103040</v>
      </c>
      <c r="W87" s="127"/>
      <c r="X87" s="127"/>
    </row>
    <row r="88" spans="1:24" ht="11.25">
      <c r="A88" s="83" t="s">
        <v>354</v>
      </c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3"/>
    </row>
    <row r="89" spans="1:24" ht="11.25">
      <c r="A89" s="4" t="s">
        <v>30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</row>
    <row r="90" spans="1:24" ht="11.25">
      <c r="A90" s="4" t="s">
        <v>28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</row>
    <row r="91" spans="1:24" ht="67.5">
      <c r="A91" s="29" t="s">
        <v>361</v>
      </c>
      <c r="B91" s="23" t="s">
        <v>27</v>
      </c>
      <c r="C91" s="17" t="s">
        <v>355</v>
      </c>
      <c r="D91" s="6" t="s">
        <v>358</v>
      </c>
      <c r="E91" s="6" t="s">
        <v>356</v>
      </c>
      <c r="F91" s="6" t="s">
        <v>359</v>
      </c>
      <c r="G91" s="6" t="s">
        <v>360</v>
      </c>
      <c r="H91" s="17" t="s">
        <v>25</v>
      </c>
      <c r="I91" s="19" t="s">
        <v>362</v>
      </c>
      <c r="J91" s="10">
        <v>471810000</v>
      </c>
      <c r="K91" s="34" t="s">
        <v>52</v>
      </c>
      <c r="L91" s="98">
        <v>40603</v>
      </c>
      <c r="M91" s="6" t="s">
        <v>41</v>
      </c>
      <c r="N91" s="97"/>
      <c r="O91" s="17" t="s">
        <v>46</v>
      </c>
      <c r="P91" s="97" t="s">
        <v>357</v>
      </c>
      <c r="Q91" s="17"/>
      <c r="R91" s="17"/>
      <c r="S91" s="17"/>
      <c r="T91" s="17"/>
      <c r="U91" s="17">
        <v>13600000</v>
      </c>
      <c r="V91" s="17">
        <v>15232000.000000002</v>
      </c>
      <c r="W91" s="18">
        <v>2011</v>
      </c>
      <c r="X91" s="17"/>
    </row>
    <row r="92" spans="1:24" ht="11.25">
      <c r="A92" s="58" t="s">
        <v>29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94">
        <f>U91</f>
        <v>13600000</v>
      </c>
      <c r="V92" s="94">
        <f>V91</f>
        <v>15232000.000000002</v>
      </c>
      <c r="W92" s="13"/>
      <c r="X92" s="13"/>
    </row>
    <row r="93" spans="1:24" ht="11.25">
      <c r="A93" s="4" t="s">
        <v>24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1.25">
      <c r="A94" s="4" t="s">
        <v>28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67.5">
      <c r="A95" s="29" t="s">
        <v>373</v>
      </c>
      <c r="B95" s="23" t="s">
        <v>27</v>
      </c>
      <c r="C95" s="17" t="s">
        <v>355</v>
      </c>
      <c r="D95" s="6" t="s">
        <v>371</v>
      </c>
      <c r="E95" s="6" t="s">
        <v>363</v>
      </c>
      <c r="F95" s="6" t="s">
        <v>370</v>
      </c>
      <c r="G95" s="6" t="s">
        <v>364</v>
      </c>
      <c r="H95" s="17" t="s">
        <v>31</v>
      </c>
      <c r="I95" s="19" t="s">
        <v>362</v>
      </c>
      <c r="J95" s="10">
        <v>710000000</v>
      </c>
      <c r="K95" s="23" t="s">
        <v>50</v>
      </c>
      <c r="L95" s="98" t="s">
        <v>365</v>
      </c>
      <c r="M95" s="6" t="s">
        <v>41</v>
      </c>
      <c r="N95" s="97"/>
      <c r="O95" s="17" t="s">
        <v>326</v>
      </c>
      <c r="P95" s="97" t="s">
        <v>366</v>
      </c>
      <c r="Q95" s="17"/>
      <c r="R95" s="17"/>
      <c r="S95" s="17"/>
      <c r="T95" s="17"/>
      <c r="U95" s="17">
        <v>12630000</v>
      </c>
      <c r="V95" s="17">
        <v>14145600</v>
      </c>
      <c r="W95" s="18">
        <v>2011</v>
      </c>
      <c r="X95" s="17" t="s">
        <v>374</v>
      </c>
    </row>
    <row r="96" spans="1:24" ht="67.5">
      <c r="A96" s="29" t="s">
        <v>375</v>
      </c>
      <c r="B96" s="23" t="s">
        <v>27</v>
      </c>
      <c r="C96" s="17" t="s">
        <v>355</v>
      </c>
      <c r="D96" s="6" t="s">
        <v>369</v>
      </c>
      <c r="E96" s="6" t="s">
        <v>367</v>
      </c>
      <c r="F96" s="6" t="s">
        <v>372</v>
      </c>
      <c r="G96" s="6" t="s">
        <v>368</v>
      </c>
      <c r="H96" s="17" t="s">
        <v>31</v>
      </c>
      <c r="I96" s="19" t="s">
        <v>362</v>
      </c>
      <c r="J96" s="23">
        <v>710000000</v>
      </c>
      <c r="K96" s="23" t="s">
        <v>50</v>
      </c>
      <c r="L96" s="98" t="s">
        <v>365</v>
      </c>
      <c r="M96" s="6" t="s">
        <v>41</v>
      </c>
      <c r="N96" s="97"/>
      <c r="O96" s="17" t="s">
        <v>326</v>
      </c>
      <c r="P96" s="97" t="s">
        <v>366</v>
      </c>
      <c r="Q96" s="17"/>
      <c r="R96" s="17"/>
      <c r="S96" s="17"/>
      <c r="T96" s="17"/>
      <c r="U96" s="17">
        <v>970000</v>
      </c>
      <c r="V96" s="17">
        <v>1086400</v>
      </c>
      <c r="W96" s="18">
        <v>2011</v>
      </c>
      <c r="X96" s="17"/>
    </row>
    <row r="97" spans="1:24" ht="11.25">
      <c r="A97" s="58" t="s">
        <v>29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94">
        <f>U96+U95</f>
        <v>13600000</v>
      </c>
      <c r="V97" s="94">
        <f>V96+V95</f>
        <v>15232000</v>
      </c>
      <c r="W97" s="13"/>
      <c r="X97" s="13"/>
    </row>
    <row r="98" spans="1:24" ht="11.25">
      <c r="A98" s="83" t="s">
        <v>66</v>
      </c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  <c r="X98" s="3"/>
    </row>
    <row r="99" spans="1:24" ht="11.25">
      <c r="A99" s="4" t="s">
        <v>30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ht="11.25">
      <c r="A100" s="4" t="s">
        <v>35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135">
      <c r="A101" s="25" t="s">
        <v>393</v>
      </c>
      <c r="B101" s="23" t="s">
        <v>27</v>
      </c>
      <c r="C101" s="25" t="s">
        <v>33</v>
      </c>
      <c r="D101" s="7" t="s">
        <v>397</v>
      </c>
      <c r="E101" s="100" t="s">
        <v>398</v>
      </c>
      <c r="F101" s="25" t="s">
        <v>399</v>
      </c>
      <c r="G101" s="100" t="s">
        <v>400</v>
      </c>
      <c r="H101" s="25" t="s">
        <v>25</v>
      </c>
      <c r="I101" s="25">
        <v>60</v>
      </c>
      <c r="J101" s="39">
        <v>231010000</v>
      </c>
      <c r="K101" s="23" t="s">
        <v>51</v>
      </c>
      <c r="L101" s="25" t="s">
        <v>67</v>
      </c>
      <c r="M101" s="7" t="s">
        <v>38</v>
      </c>
      <c r="N101" s="25"/>
      <c r="O101" s="25" t="s">
        <v>376</v>
      </c>
      <c r="P101" s="6" t="s">
        <v>377</v>
      </c>
      <c r="Q101" s="25"/>
      <c r="R101" s="25" t="s">
        <v>34</v>
      </c>
      <c r="S101" s="25" t="s">
        <v>34</v>
      </c>
      <c r="T101" s="25"/>
      <c r="U101" s="26">
        <v>25000000</v>
      </c>
      <c r="V101" s="26">
        <f>U101*1.12</f>
        <v>28000000.000000004</v>
      </c>
      <c r="W101" s="25">
        <v>2011</v>
      </c>
      <c r="X101" s="50"/>
    </row>
    <row r="102" spans="1:24" ht="123.75">
      <c r="A102" s="6" t="s">
        <v>394</v>
      </c>
      <c r="B102" s="23" t="s">
        <v>27</v>
      </c>
      <c r="C102" s="6" t="s">
        <v>378</v>
      </c>
      <c r="D102" s="7" t="s">
        <v>379</v>
      </c>
      <c r="E102" s="6" t="s">
        <v>380</v>
      </c>
      <c r="F102" s="25" t="s">
        <v>381</v>
      </c>
      <c r="G102" s="25" t="s">
        <v>382</v>
      </c>
      <c r="H102" s="6" t="s">
        <v>25</v>
      </c>
      <c r="I102" s="6">
        <v>70</v>
      </c>
      <c r="J102" s="99">
        <v>471810000</v>
      </c>
      <c r="K102" s="59" t="s">
        <v>52</v>
      </c>
      <c r="L102" s="99" t="s">
        <v>383</v>
      </c>
      <c r="M102" s="99" t="s">
        <v>41</v>
      </c>
      <c r="N102" s="6"/>
      <c r="O102" s="99" t="s">
        <v>384</v>
      </c>
      <c r="P102" s="99" t="s">
        <v>391</v>
      </c>
      <c r="Q102" s="6"/>
      <c r="R102" s="6" t="s">
        <v>34</v>
      </c>
      <c r="S102" s="6" t="s">
        <v>34</v>
      </c>
      <c r="T102" s="6"/>
      <c r="U102" s="97">
        <v>29553000</v>
      </c>
      <c r="V102" s="97">
        <f>U102*1.12</f>
        <v>33099360.000000004</v>
      </c>
      <c r="W102" s="6">
        <v>2011</v>
      </c>
      <c r="X102" s="6"/>
    </row>
    <row r="103" spans="1:24" ht="135">
      <c r="A103" s="6" t="s">
        <v>385</v>
      </c>
      <c r="B103" s="23" t="s">
        <v>27</v>
      </c>
      <c r="C103" s="7" t="s">
        <v>386</v>
      </c>
      <c r="D103" s="7" t="s">
        <v>401</v>
      </c>
      <c r="E103" s="99" t="s">
        <v>387</v>
      </c>
      <c r="F103" s="7" t="s">
        <v>402</v>
      </c>
      <c r="G103" s="7" t="s">
        <v>388</v>
      </c>
      <c r="H103" s="7" t="s">
        <v>25</v>
      </c>
      <c r="I103" s="39">
        <v>60</v>
      </c>
      <c r="J103" s="23">
        <v>710000000</v>
      </c>
      <c r="K103" s="23" t="s">
        <v>50</v>
      </c>
      <c r="L103" s="7" t="s">
        <v>389</v>
      </c>
      <c r="M103" s="7" t="s">
        <v>41</v>
      </c>
      <c r="N103" s="6"/>
      <c r="O103" s="7" t="s">
        <v>390</v>
      </c>
      <c r="P103" s="38" t="s">
        <v>392</v>
      </c>
      <c r="Q103" s="6"/>
      <c r="R103" s="6" t="s">
        <v>34</v>
      </c>
      <c r="S103" s="6" t="s">
        <v>34</v>
      </c>
      <c r="T103" s="6"/>
      <c r="U103" s="97">
        <v>120000000</v>
      </c>
      <c r="V103" s="97">
        <f>U103*1.12</f>
        <v>134400000</v>
      </c>
      <c r="W103" s="6">
        <v>2011</v>
      </c>
      <c r="X103" s="6"/>
    </row>
    <row r="104" spans="1:24" ht="11.25">
      <c r="A104" s="58" t="s">
        <v>36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94">
        <f>SUM(U101:U103)</f>
        <v>174553000</v>
      </c>
      <c r="V104" s="94">
        <f>SUM(V101:V103)</f>
        <v>195499360</v>
      </c>
      <c r="W104" s="13"/>
      <c r="X104" s="13"/>
    </row>
    <row r="105" spans="1:24" ht="11.25">
      <c r="A105" s="4" t="s">
        <v>24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1.25">
      <c r="A106" s="4" t="s">
        <v>35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35">
      <c r="A107" s="25" t="s">
        <v>396</v>
      </c>
      <c r="B107" s="23" t="s">
        <v>27</v>
      </c>
      <c r="C107" s="25" t="s">
        <v>33</v>
      </c>
      <c r="D107" s="7" t="s">
        <v>397</v>
      </c>
      <c r="E107" s="100" t="s">
        <v>398</v>
      </c>
      <c r="F107" s="25" t="s">
        <v>399</v>
      </c>
      <c r="G107" s="100" t="s">
        <v>400</v>
      </c>
      <c r="H107" s="25" t="s">
        <v>25</v>
      </c>
      <c r="I107" s="25">
        <v>60</v>
      </c>
      <c r="J107" s="23">
        <v>231010000</v>
      </c>
      <c r="K107" s="23" t="s">
        <v>51</v>
      </c>
      <c r="L107" s="25" t="s">
        <v>196</v>
      </c>
      <c r="M107" s="7" t="s">
        <v>38</v>
      </c>
      <c r="N107" s="25"/>
      <c r="O107" s="25" t="s">
        <v>395</v>
      </c>
      <c r="P107" s="6" t="s">
        <v>377</v>
      </c>
      <c r="Q107" s="25"/>
      <c r="R107" s="25"/>
      <c r="S107" s="25"/>
      <c r="T107" s="25"/>
      <c r="U107" s="26">
        <v>69282250</v>
      </c>
      <c r="V107" s="26">
        <f>U107*1.12</f>
        <v>77596120</v>
      </c>
      <c r="W107" s="25">
        <v>2011</v>
      </c>
      <c r="X107" s="25" t="s">
        <v>150</v>
      </c>
    </row>
    <row r="108" spans="1:24" ht="11.25">
      <c r="A108" s="58" t="s">
        <v>36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94">
        <f>U107</f>
        <v>69282250</v>
      </c>
      <c r="V108" s="94">
        <f>V107</f>
        <v>77596120</v>
      </c>
      <c r="W108" s="13"/>
      <c r="X108" s="13"/>
    </row>
    <row r="109" spans="1:24" ht="11.25">
      <c r="A109" s="83" t="s">
        <v>69</v>
      </c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"/>
      <c r="X109" s="3"/>
    </row>
    <row r="110" spans="1:24" ht="11.25">
      <c r="A110" s="4" t="s">
        <v>24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</row>
    <row r="111" spans="1:24" ht="11.25">
      <c r="A111" s="4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</row>
    <row r="112" spans="1:24" ht="67.5">
      <c r="A112" s="29" t="s">
        <v>411</v>
      </c>
      <c r="B112" s="23" t="s">
        <v>27</v>
      </c>
      <c r="C112" s="25" t="s">
        <v>403</v>
      </c>
      <c r="D112" s="7" t="s">
        <v>404</v>
      </c>
      <c r="E112" s="100" t="s">
        <v>405</v>
      </c>
      <c r="F112" s="25" t="s">
        <v>406</v>
      </c>
      <c r="G112" s="100" t="s">
        <v>407</v>
      </c>
      <c r="H112" s="25" t="s">
        <v>31</v>
      </c>
      <c r="I112" s="25" t="s">
        <v>362</v>
      </c>
      <c r="J112" s="23">
        <v>710000000</v>
      </c>
      <c r="K112" s="23" t="s">
        <v>50</v>
      </c>
      <c r="L112" s="25" t="s">
        <v>408</v>
      </c>
      <c r="M112" s="7" t="s">
        <v>38</v>
      </c>
      <c r="N112" s="25"/>
      <c r="O112" s="25" t="s">
        <v>409</v>
      </c>
      <c r="P112" s="6" t="s">
        <v>70</v>
      </c>
      <c r="Q112" s="25"/>
      <c r="R112" s="25"/>
      <c r="S112" s="25"/>
      <c r="T112" s="25"/>
      <c r="U112" s="26">
        <v>250000000</v>
      </c>
      <c r="V112" s="26">
        <f>U112*1.12</f>
        <v>280000000</v>
      </c>
      <c r="W112" s="25">
        <v>2011</v>
      </c>
      <c r="X112" s="25" t="s">
        <v>410</v>
      </c>
    </row>
    <row r="113" spans="1:24" ht="11.25">
      <c r="A113" s="58" t="s">
        <v>29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93">
        <f>U112</f>
        <v>250000000</v>
      </c>
      <c r="V113" s="32">
        <f>V112</f>
        <v>280000000</v>
      </c>
      <c r="W113" s="13"/>
      <c r="X113" s="13"/>
    </row>
    <row r="114" spans="1:24" ht="11.25">
      <c r="A114" s="83" t="s">
        <v>42</v>
      </c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"/>
      <c r="X114" s="3"/>
    </row>
    <row r="115" spans="1:24" ht="11.25">
      <c r="A115" s="4" t="s">
        <v>30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</row>
    <row r="116" spans="1:24" ht="11.25">
      <c r="A116" s="4" t="s">
        <v>28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</row>
    <row r="117" spans="1:24" ht="56.25">
      <c r="A117" s="29" t="s">
        <v>416</v>
      </c>
      <c r="B117" s="6" t="s">
        <v>27</v>
      </c>
      <c r="C117" s="102" t="s">
        <v>412</v>
      </c>
      <c r="D117" s="52" t="s">
        <v>413</v>
      </c>
      <c r="E117" s="103" t="s">
        <v>418</v>
      </c>
      <c r="F117" s="52" t="s">
        <v>413</v>
      </c>
      <c r="G117" s="103" t="s">
        <v>414</v>
      </c>
      <c r="H117" s="23" t="s">
        <v>25</v>
      </c>
      <c r="I117" s="23">
        <v>100</v>
      </c>
      <c r="J117" s="37">
        <v>231010000</v>
      </c>
      <c r="K117" s="23" t="s">
        <v>51</v>
      </c>
      <c r="L117" s="23" t="s">
        <v>419</v>
      </c>
      <c r="M117" s="7" t="s">
        <v>38</v>
      </c>
      <c r="N117" s="23"/>
      <c r="O117" s="23" t="s">
        <v>325</v>
      </c>
      <c r="P117" s="34" t="s">
        <v>43</v>
      </c>
      <c r="Q117" s="23"/>
      <c r="R117" s="105"/>
      <c r="S117" s="105"/>
      <c r="T117" s="106"/>
      <c r="U117" s="33">
        <v>2500000</v>
      </c>
      <c r="V117" s="33">
        <f>U117*1.12</f>
        <v>2800000.0000000005</v>
      </c>
      <c r="W117" s="101">
        <v>2011</v>
      </c>
      <c r="X117" s="101"/>
    </row>
    <row r="118" spans="1:24" ht="11.25">
      <c r="A118" s="58" t="s">
        <v>29</v>
      </c>
      <c r="B118" s="6"/>
      <c r="C118" s="102"/>
      <c r="D118" s="52"/>
      <c r="E118" s="103"/>
      <c r="F118" s="104"/>
      <c r="G118" s="60"/>
      <c r="H118" s="23"/>
      <c r="I118" s="23"/>
      <c r="J118" s="23"/>
      <c r="K118" s="7"/>
      <c r="L118" s="23"/>
      <c r="M118" s="7"/>
      <c r="N118" s="23"/>
      <c r="O118" s="23"/>
      <c r="P118" s="34"/>
      <c r="Q118" s="23"/>
      <c r="R118" s="105"/>
      <c r="S118" s="105"/>
      <c r="T118" s="106"/>
      <c r="U118" s="35">
        <f>U117</f>
        <v>2500000</v>
      </c>
      <c r="V118" s="35">
        <f>V117</f>
        <v>2800000.0000000005</v>
      </c>
      <c r="W118" s="101"/>
      <c r="X118" s="101"/>
    </row>
    <row r="119" spans="1:24" ht="11.25">
      <c r="A119" s="4" t="s">
        <v>24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1.25">
      <c r="A120" s="4" t="s">
        <v>28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56.25">
      <c r="A121" s="29" t="s">
        <v>417</v>
      </c>
      <c r="B121" s="6" t="s">
        <v>27</v>
      </c>
      <c r="C121" s="102" t="s">
        <v>412</v>
      </c>
      <c r="D121" s="52" t="s">
        <v>413</v>
      </c>
      <c r="E121" s="103" t="s">
        <v>418</v>
      </c>
      <c r="F121" s="104" t="s">
        <v>413</v>
      </c>
      <c r="G121" s="60" t="s">
        <v>414</v>
      </c>
      <c r="H121" s="23" t="s">
        <v>31</v>
      </c>
      <c r="I121" s="23">
        <v>100</v>
      </c>
      <c r="J121" s="23">
        <v>710000000</v>
      </c>
      <c r="K121" s="23" t="s">
        <v>50</v>
      </c>
      <c r="L121" s="23" t="s">
        <v>419</v>
      </c>
      <c r="M121" s="7" t="s">
        <v>38</v>
      </c>
      <c r="N121" s="23"/>
      <c r="O121" s="23" t="s">
        <v>325</v>
      </c>
      <c r="P121" s="34" t="s">
        <v>43</v>
      </c>
      <c r="Q121" s="23"/>
      <c r="R121" s="105"/>
      <c r="S121" s="105"/>
      <c r="T121" s="106"/>
      <c r="U121" s="33">
        <v>2500000</v>
      </c>
      <c r="V121" s="33">
        <f>U121*1.12</f>
        <v>2800000.0000000005</v>
      </c>
      <c r="W121" s="101">
        <v>2011</v>
      </c>
      <c r="X121" s="101" t="s">
        <v>420</v>
      </c>
    </row>
    <row r="122" spans="1:24" ht="11.25">
      <c r="A122" s="58" t="s">
        <v>29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35">
        <f>U121</f>
        <v>2500000</v>
      </c>
      <c r="V122" s="35">
        <f>V121</f>
        <v>2800000.0000000005</v>
      </c>
      <c r="W122" s="13"/>
      <c r="X122" s="13"/>
    </row>
    <row r="123" spans="1:24" ht="11.25">
      <c r="A123" s="83" t="s">
        <v>330</v>
      </c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"/>
      <c r="X123" s="3"/>
    </row>
    <row r="124" spans="1:24" ht="11.25">
      <c r="A124" s="4" t="s">
        <v>24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</row>
    <row r="125" spans="1:24" ht="11.25">
      <c r="A125" s="4" t="s">
        <v>28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</row>
    <row r="126" spans="1:24" ht="281.25">
      <c r="A126" s="29" t="s">
        <v>543</v>
      </c>
      <c r="B126" s="6" t="s">
        <v>27</v>
      </c>
      <c r="C126" s="111" t="s">
        <v>456</v>
      </c>
      <c r="D126" s="107" t="s">
        <v>421</v>
      </c>
      <c r="E126" s="107" t="s">
        <v>422</v>
      </c>
      <c r="F126" s="6" t="s">
        <v>423</v>
      </c>
      <c r="G126" s="6" t="s">
        <v>424</v>
      </c>
      <c r="H126" s="107" t="s">
        <v>40</v>
      </c>
      <c r="I126" s="108">
        <v>0</v>
      </c>
      <c r="J126" s="7">
        <v>710000000</v>
      </c>
      <c r="K126" s="23" t="s">
        <v>50</v>
      </c>
      <c r="L126" s="107" t="s">
        <v>425</v>
      </c>
      <c r="M126" s="7" t="s">
        <v>32</v>
      </c>
      <c r="N126" s="6"/>
      <c r="O126" s="107" t="s">
        <v>426</v>
      </c>
      <c r="P126" s="6" t="s">
        <v>427</v>
      </c>
      <c r="Q126" s="11"/>
      <c r="R126" s="108"/>
      <c r="S126" s="108"/>
      <c r="T126" s="11"/>
      <c r="U126" s="109">
        <v>5400000</v>
      </c>
      <c r="V126" s="109">
        <f aca="true" t="shared" si="6" ref="V126:V133">U126*1.12</f>
        <v>6048000.000000001</v>
      </c>
      <c r="W126" s="49" t="s">
        <v>428</v>
      </c>
      <c r="X126" s="5"/>
    </row>
    <row r="127" spans="1:24" ht="281.25">
      <c r="A127" s="29" t="s">
        <v>544</v>
      </c>
      <c r="B127" s="6" t="s">
        <v>27</v>
      </c>
      <c r="C127" s="111" t="s">
        <v>456</v>
      </c>
      <c r="D127" s="107" t="s">
        <v>429</v>
      </c>
      <c r="E127" s="107" t="s">
        <v>430</v>
      </c>
      <c r="F127" s="6" t="s">
        <v>431</v>
      </c>
      <c r="G127" s="6" t="s">
        <v>432</v>
      </c>
      <c r="H127" s="107" t="s">
        <v>40</v>
      </c>
      <c r="I127" s="108">
        <v>0</v>
      </c>
      <c r="J127" s="7">
        <v>710000000</v>
      </c>
      <c r="K127" s="23" t="s">
        <v>50</v>
      </c>
      <c r="L127" s="107" t="s">
        <v>425</v>
      </c>
      <c r="M127" s="7" t="s">
        <v>32</v>
      </c>
      <c r="N127" s="6"/>
      <c r="O127" s="107" t="s">
        <v>426</v>
      </c>
      <c r="P127" s="6" t="s">
        <v>427</v>
      </c>
      <c r="Q127" s="11"/>
      <c r="R127" s="108"/>
      <c r="S127" s="108"/>
      <c r="T127" s="11"/>
      <c r="U127" s="109">
        <v>5400000</v>
      </c>
      <c r="V127" s="109">
        <f t="shared" si="6"/>
        <v>6048000.000000001</v>
      </c>
      <c r="W127" s="49" t="s">
        <v>428</v>
      </c>
      <c r="X127" s="5"/>
    </row>
    <row r="128" spans="1:24" ht="281.25">
      <c r="A128" s="29" t="s">
        <v>545</v>
      </c>
      <c r="B128" s="6" t="s">
        <v>27</v>
      </c>
      <c r="C128" s="111" t="s">
        <v>456</v>
      </c>
      <c r="D128" s="110" t="s">
        <v>433</v>
      </c>
      <c r="E128" s="110" t="s">
        <v>434</v>
      </c>
      <c r="F128" s="6" t="s">
        <v>435</v>
      </c>
      <c r="G128" s="6" t="s">
        <v>436</v>
      </c>
      <c r="H128" s="107" t="s">
        <v>40</v>
      </c>
      <c r="I128" s="108">
        <v>0</v>
      </c>
      <c r="J128" s="7">
        <v>710000000</v>
      </c>
      <c r="K128" s="23" t="s">
        <v>50</v>
      </c>
      <c r="L128" s="107" t="s">
        <v>425</v>
      </c>
      <c r="M128" s="7" t="s">
        <v>32</v>
      </c>
      <c r="N128" s="6"/>
      <c r="O128" s="107" t="s">
        <v>426</v>
      </c>
      <c r="P128" s="6" t="s">
        <v>427</v>
      </c>
      <c r="Q128" s="11"/>
      <c r="R128" s="108"/>
      <c r="S128" s="108"/>
      <c r="T128" s="11"/>
      <c r="U128" s="109">
        <v>5400000</v>
      </c>
      <c r="V128" s="109">
        <f t="shared" si="6"/>
        <v>6048000.000000001</v>
      </c>
      <c r="W128" s="49" t="s">
        <v>428</v>
      </c>
      <c r="X128" s="5"/>
    </row>
    <row r="129" spans="1:24" ht="281.25">
      <c r="A129" s="29" t="s">
        <v>546</v>
      </c>
      <c r="B129" s="6" t="s">
        <v>27</v>
      </c>
      <c r="C129" s="111" t="s">
        <v>456</v>
      </c>
      <c r="D129" s="110" t="s">
        <v>437</v>
      </c>
      <c r="E129" s="110" t="s">
        <v>438</v>
      </c>
      <c r="F129" s="6" t="s">
        <v>551</v>
      </c>
      <c r="G129" s="6" t="s">
        <v>439</v>
      </c>
      <c r="H129" s="107" t="s">
        <v>40</v>
      </c>
      <c r="I129" s="108">
        <v>0</v>
      </c>
      <c r="J129" s="7">
        <v>710000000</v>
      </c>
      <c r="K129" s="23" t="s">
        <v>50</v>
      </c>
      <c r="L129" s="107" t="s">
        <v>425</v>
      </c>
      <c r="M129" s="7" t="s">
        <v>32</v>
      </c>
      <c r="N129" s="6"/>
      <c r="O129" s="107" t="s">
        <v>426</v>
      </c>
      <c r="P129" s="6" t="s">
        <v>427</v>
      </c>
      <c r="Q129" s="11"/>
      <c r="R129" s="108"/>
      <c r="S129" s="108"/>
      <c r="T129" s="11"/>
      <c r="U129" s="109">
        <v>5400000</v>
      </c>
      <c r="V129" s="109">
        <f t="shared" si="6"/>
        <v>6048000.000000001</v>
      </c>
      <c r="W129" s="49" t="s">
        <v>428</v>
      </c>
      <c r="X129" s="5"/>
    </row>
    <row r="130" spans="1:24" ht="281.25">
      <c r="A130" s="29" t="s">
        <v>547</v>
      </c>
      <c r="B130" s="6" t="s">
        <v>27</v>
      </c>
      <c r="C130" s="111" t="s">
        <v>456</v>
      </c>
      <c r="D130" s="110" t="s">
        <v>440</v>
      </c>
      <c r="E130" s="110" t="s">
        <v>441</v>
      </c>
      <c r="F130" s="6" t="s">
        <v>442</v>
      </c>
      <c r="G130" s="6" t="s">
        <v>443</v>
      </c>
      <c r="H130" s="107" t="s">
        <v>40</v>
      </c>
      <c r="I130" s="108">
        <v>0</v>
      </c>
      <c r="J130" s="7">
        <v>710000000</v>
      </c>
      <c r="K130" s="23" t="s">
        <v>50</v>
      </c>
      <c r="L130" s="107" t="s">
        <v>425</v>
      </c>
      <c r="M130" s="7" t="s">
        <v>32</v>
      </c>
      <c r="N130" s="6"/>
      <c r="O130" s="107" t="s">
        <v>426</v>
      </c>
      <c r="P130" s="6" t="s">
        <v>427</v>
      </c>
      <c r="Q130" s="11"/>
      <c r="R130" s="108"/>
      <c r="S130" s="108"/>
      <c r="T130" s="11"/>
      <c r="U130" s="109">
        <v>5400000</v>
      </c>
      <c r="V130" s="109">
        <f t="shared" si="6"/>
        <v>6048000.000000001</v>
      </c>
      <c r="W130" s="49" t="s">
        <v>428</v>
      </c>
      <c r="X130" s="5"/>
    </row>
    <row r="131" spans="1:24" ht="281.25">
      <c r="A131" s="29" t="s">
        <v>548</v>
      </c>
      <c r="B131" s="6" t="s">
        <v>27</v>
      </c>
      <c r="C131" s="111" t="s">
        <v>456</v>
      </c>
      <c r="D131" s="110" t="s">
        <v>444</v>
      </c>
      <c r="E131" s="110" t="s">
        <v>445</v>
      </c>
      <c r="F131" s="6" t="s">
        <v>446</v>
      </c>
      <c r="G131" s="6" t="s">
        <v>447</v>
      </c>
      <c r="H131" s="107" t="s">
        <v>40</v>
      </c>
      <c r="I131" s="108">
        <v>0</v>
      </c>
      <c r="J131" s="7">
        <v>710000000</v>
      </c>
      <c r="K131" s="23" t="s">
        <v>50</v>
      </c>
      <c r="L131" s="107" t="s">
        <v>425</v>
      </c>
      <c r="M131" s="7" t="s">
        <v>32</v>
      </c>
      <c r="N131" s="6"/>
      <c r="O131" s="107" t="s">
        <v>426</v>
      </c>
      <c r="P131" s="6" t="s">
        <v>427</v>
      </c>
      <c r="Q131" s="11"/>
      <c r="R131" s="108"/>
      <c r="S131" s="108"/>
      <c r="T131" s="11"/>
      <c r="U131" s="109">
        <v>5400000</v>
      </c>
      <c r="V131" s="109">
        <f t="shared" si="6"/>
        <v>6048000.000000001</v>
      </c>
      <c r="W131" s="49" t="s">
        <v>428</v>
      </c>
      <c r="X131" s="5"/>
    </row>
    <row r="132" spans="1:24" ht="281.25">
      <c r="A132" s="29" t="s">
        <v>549</v>
      </c>
      <c r="B132" s="6" t="s">
        <v>27</v>
      </c>
      <c r="C132" s="111" t="s">
        <v>456</v>
      </c>
      <c r="D132" s="110" t="s">
        <v>448</v>
      </c>
      <c r="E132" s="110" t="s">
        <v>449</v>
      </c>
      <c r="F132" s="6" t="s">
        <v>450</v>
      </c>
      <c r="G132" s="6" t="s">
        <v>451</v>
      </c>
      <c r="H132" s="107" t="s">
        <v>40</v>
      </c>
      <c r="I132" s="108">
        <v>0</v>
      </c>
      <c r="J132" s="7">
        <v>710000000</v>
      </c>
      <c r="K132" s="23" t="s">
        <v>50</v>
      </c>
      <c r="L132" s="107" t="s">
        <v>425</v>
      </c>
      <c r="M132" s="7" t="s">
        <v>32</v>
      </c>
      <c r="N132" s="6"/>
      <c r="O132" s="107" t="s">
        <v>426</v>
      </c>
      <c r="P132" s="6" t="s">
        <v>427</v>
      </c>
      <c r="Q132" s="11"/>
      <c r="R132" s="108"/>
      <c r="S132" s="108"/>
      <c r="T132" s="11"/>
      <c r="U132" s="109">
        <v>5400000</v>
      </c>
      <c r="V132" s="109">
        <f t="shared" si="6"/>
        <v>6048000.000000001</v>
      </c>
      <c r="W132" s="49" t="s">
        <v>428</v>
      </c>
      <c r="X132" s="5"/>
    </row>
    <row r="133" spans="1:24" ht="281.25">
      <c r="A133" s="29" t="s">
        <v>550</v>
      </c>
      <c r="B133" s="6" t="s">
        <v>27</v>
      </c>
      <c r="C133" s="111" t="s">
        <v>456</v>
      </c>
      <c r="D133" s="110" t="s">
        <v>452</v>
      </c>
      <c r="E133" s="110" t="s">
        <v>453</v>
      </c>
      <c r="F133" s="6" t="s">
        <v>454</v>
      </c>
      <c r="G133" s="6" t="s">
        <v>455</v>
      </c>
      <c r="H133" s="107" t="s">
        <v>40</v>
      </c>
      <c r="I133" s="108">
        <v>0</v>
      </c>
      <c r="J133" s="7">
        <v>710000000</v>
      </c>
      <c r="K133" s="23" t="s">
        <v>50</v>
      </c>
      <c r="L133" s="107" t="s">
        <v>425</v>
      </c>
      <c r="M133" s="7" t="s">
        <v>32</v>
      </c>
      <c r="N133" s="6"/>
      <c r="O133" s="107" t="s">
        <v>426</v>
      </c>
      <c r="P133" s="6" t="s">
        <v>427</v>
      </c>
      <c r="Q133" s="11"/>
      <c r="R133" s="108"/>
      <c r="S133" s="108"/>
      <c r="T133" s="11"/>
      <c r="U133" s="109">
        <v>5400000</v>
      </c>
      <c r="V133" s="109">
        <f t="shared" si="6"/>
        <v>6048000.000000001</v>
      </c>
      <c r="W133" s="49" t="s">
        <v>428</v>
      </c>
      <c r="X133" s="5"/>
    </row>
    <row r="134" spans="1:24" ht="11.25">
      <c r="A134" s="58" t="s">
        <v>29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12">
        <f>SUM(U126:U133)</f>
        <v>43200000</v>
      </c>
      <c r="V134" s="112">
        <f>SUM(V126:V133)</f>
        <v>48384000.00000001</v>
      </c>
      <c r="W134" s="13"/>
      <c r="X134" s="13"/>
    </row>
    <row r="135" spans="1:24" ht="11.25">
      <c r="A135" s="83" t="s">
        <v>457</v>
      </c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"/>
      <c r="X135" s="3"/>
    </row>
    <row r="136" spans="1:24" ht="11.25">
      <c r="A136" s="4" t="s">
        <v>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</row>
    <row r="137" spans="1:24" ht="11.25">
      <c r="A137" s="4" t="s">
        <v>35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</row>
    <row r="138" spans="1:24" ht="56.25">
      <c r="A138" s="113" t="s">
        <v>76</v>
      </c>
      <c r="B138" s="25" t="s">
        <v>27</v>
      </c>
      <c r="C138" s="143" t="s">
        <v>60</v>
      </c>
      <c r="D138" s="52" t="s">
        <v>61</v>
      </c>
      <c r="E138" s="114" t="s">
        <v>62</v>
      </c>
      <c r="F138" s="114" t="s">
        <v>61</v>
      </c>
      <c r="G138" s="114" t="s">
        <v>458</v>
      </c>
      <c r="H138" s="25" t="s">
        <v>31</v>
      </c>
      <c r="I138" s="25">
        <v>62</v>
      </c>
      <c r="J138" s="7">
        <v>710000000</v>
      </c>
      <c r="K138" s="23" t="s">
        <v>50</v>
      </c>
      <c r="L138" s="25" t="s">
        <v>459</v>
      </c>
      <c r="M138" s="116" t="s">
        <v>41</v>
      </c>
      <c r="N138" s="25"/>
      <c r="O138" s="25" t="s">
        <v>460</v>
      </c>
      <c r="P138" s="25" t="s">
        <v>63</v>
      </c>
      <c r="Q138" s="25"/>
      <c r="R138" s="25"/>
      <c r="S138" s="25"/>
      <c r="T138" s="26"/>
      <c r="U138" s="26">
        <v>7505909642</v>
      </c>
      <c r="V138" s="26">
        <f>U138*1.12</f>
        <v>8406618799.040001</v>
      </c>
      <c r="W138" s="49" t="s">
        <v>428</v>
      </c>
      <c r="X138" s="25"/>
    </row>
    <row r="139" spans="1:24" ht="11.25">
      <c r="A139" s="58" t="s">
        <v>36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94">
        <f>U138</f>
        <v>7505909642</v>
      </c>
      <c r="V139" s="94">
        <f>V138</f>
        <v>8406618799.040001</v>
      </c>
      <c r="W139" s="13"/>
      <c r="X139" s="13"/>
    </row>
    <row r="140" spans="1:24" ht="11.25">
      <c r="A140" s="4" t="s">
        <v>24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1.25">
      <c r="A141" s="4" t="s">
        <v>35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56.25">
      <c r="A142" s="48" t="s">
        <v>461</v>
      </c>
      <c r="B142" s="6" t="s">
        <v>27</v>
      </c>
      <c r="C142" s="111" t="s">
        <v>60</v>
      </c>
      <c r="D142" s="52" t="s">
        <v>61</v>
      </c>
      <c r="E142" s="110" t="s">
        <v>62</v>
      </c>
      <c r="F142" s="6" t="s">
        <v>61</v>
      </c>
      <c r="G142" s="6" t="s">
        <v>462</v>
      </c>
      <c r="H142" s="107" t="s">
        <v>31</v>
      </c>
      <c r="I142" s="108">
        <v>62</v>
      </c>
      <c r="J142" s="7">
        <v>710000000</v>
      </c>
      <c r="K142" s="23" t="s">
        <v>50</v>
      </c>
      <c r="L142" s="107" t="s">
        <v>459</v>
      </c>
      <c r="M142" s="116" t="s">
        <v>41</v>
      </c>
      <c r="N142" s="6"/>
      <c r="O142" s="107" t="s">
        <v>460</v>
      </c>
      <c r="P142" s="6" t="s">
        <v>63</v>
      </c>
      <c r="Q142" s="11"/>
      <c r="R142" s="108"/>
      <c r="S142" s="108"/>
      <c r="T142" s="11"/>
      <c r="U142" s="109">
        <f>7505909642-950500000</f>
        <v>6555409642</v>
      </c>
      <c r="V142" s="109">
        <f>U142*1.12</f>
        <v>7342058799.040001</v>
      </c>
      <c r="W142" s="49" t="s">
        <v>428</v>
      </c>
      <c r="X142" s="12" t="s">
        <v>463</v>
      </c>
    </row>
    <row r="143" spans="1:24" ht="11.25">
      <c r="A143" s="58" t="s">
        <v>36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15">
        <f>U142</f>
        <v>6555409642</v>
      </c>
      <c r="V143" s="115">
        <f>V142</f>
        <v>7342058799.040001</v>
      </c>
      <c r="W143" s="13"/>
      <c r="X143" s="13"/>
    </row>
    <row r="144" spans="1:24" ht="11.25">
      <c r="A144" s="83" t="s">
        <v>143</v>
      </c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"/>
      <c r="X144" s="3"/>
    </row>
    <row r="145" spans="1:24" ht="11.25">
      <c r="A145" s="4" t="s">
        <v>24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</row>
    <row r="146" spans="1:24" ht="11.25">
      <c r="A146" s="4" t="s">
        <v>35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</row>
    <row r="147" spans="1:24" ht="78.75">
      <c r="A147" s="113" t="s">
        <v>467</v>
      </c>
      <c r="B147" s="15" t="s">
        <v>27</v>
      </c>
      <c r="C147" s="117" t="s">
        <v>47</v>
      </c>
      <c r="D147" s="118" t="s">
        <v>540</v>
      </c>
      <c r="E147" s="118" t="s">
        <v>542</v>
      </c>
      <c r="F147" s="118" t="s">
        <v>541</v>
      </c>
      <c r="G147" s="118" t="s">
        <v>465</v>
      </c>
      <c r="H147" s="15" t="s">
        <v>31</v>
      </c>
      <c r="I147" s="119">
        <v>80</v>
      </c>
      <c r="J147" s="7">
        <v>710000000</v>
      </c>
      <c r="K147" s="23" t="s">
        <v>50</v>
      </c>
      <c r="L147" s="15" t="s">
        <v>325</v>
      </c>
      <c r="M147" s="15" t="s">
        <v>146</v>
      </c>
      <c r="N147" s="15"/>
      <c r="O147" s="15" t="s">
        <v>326</v>
      </c>
      <c r="P147" s="15" t="s">
        <v>145</v>
      </c>
      <c r="Q147" s="144"/>
      <c r="R147" s="15"/>
      <c r="S147" s="15"/>
      <c r="T147" s="15"/>
      <c r="U147" s="22">
        <v>950500000</v>
      </c>
      <c r="V147" s="22">
        <f>U147*1.12</f>
        <v>1064560000.0000001</v>
      </c>
      <c r="W147" s="15">
        <v>2011</v>
      </c>
      <c r="X147" s="15"/>
    </row>
    <row r="148" spans="1:24" ht="11.25">
      <c r="A148" s="58" t="s">
        <v>36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94">
        <f>U147</f>
        <v>950500000</v>
      </c>
      <c r="V148" s="94">
        <f>V147</f>
        <v>1064560000.0000001</v>
      </c>
      <c r="W148" s="13"/>
      <c r="X148" s="13"/>
    </row>
    <row r="149" spans="1:24" ht="11.25">
      <c r="A149" s="4" t="s">
        <v>28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78.75">
      <c r="A150" s="29" t="s">
        <v>468</v>
      </c>
      <c r="B150" s="15" t="s">
        <v>27</v>
      </c>
      <c r="C150" s="117" t="s">
        <v>47</v>
      </c>
      <c r="D150" s="118" t="s">
        <v>538</v>
      </c>
      <c r="E150" s="118" t="s">
        <v>464</v>
      </c>
      <c r="F150" s="118" t="s">
        <v>539</v>
      </c>
      <c r="G150" s="118" t="s">
        <v>466</v>
      </c>
      <c r="H150" s="15" t="s">
        <v>25</v>
      </c>
      <c r="I150" s="119">
        <v>80</v>
      </c>
      <c r="J150" s="7">
        <v>471810000</v>
      </c>
      <c r="K150" s="59" t="s">
        <v>52</v>
      </c>
      <c r="L150" s="15" t="s">
        <v>325</v>
      </c>
      <c r="M150" s="15" t="s">
        <v>146</v>
      </c>
      <c r="N150" s="15"/>
      <c r="O150" s="15" t="s">
        <v>326</v>
      </c>
      <c r="P150" s="15" t="s">
        <v>145</v>
      </c>
      <c r="Q150" s="144"/>
      <c r="R150" s="15"/>
      <c r="S150" s="15"/>
      <c r="T150" s="15"/>
      <c r="U150" s="22">
        <f>77600000+124800000</f>
        <v>202400000</v>
      </c>
      <c r="V150" s="22">
        <f>U150*1.12</f>
        <v>226688000.00000003</v>
      </c>
      <c r="W150" s="15">
        <v>2011</v>
      </c>
      <c r="X150" s="15"/>
    </row>
    <row r="151" spans="1:24" ht="11.25">
      <c r="A151" s="58" t="s">
        <v>29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94">
        <f>U150</f>
        <v>202400000</v>
      </c>
      <c r="V151" s="94">
        <f>V150</f>
        <v>226688000.00000003</v>
      </c>
      <c r="W151" s="13"/>
      <c r="X151" s="13"/>
    </row>
    <row r="152" spans="1:24" ht="11.25">
      <c r="A152" s="83" t="s">
        <v>57</v>
      </c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"/>
      <c r="X152" s="3"/>
    </row>
    <row r="153" spans="1:24" ht="11.25">
      <c r="A153" s="4" t="s">
        <v>24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</row>
    <row r="154" spans="1:24" ht="11.25">
      <c r="A154" s="4" t="s">
        <v>56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</row>
    <row r="155" spans="1:24" ht="56.25">
      <c r="A155" s="23" t="s">
        <v>500</v>
      </c>
      <c r="B155" s="15" t="s">
        <v>27</v>
      </c>
      <c r="C155" s="120" t="s">
        <v>469</v>
      </c>
      <c r="D155" s="10" t="s">
        <v>470</v>
      </c>
      <c r="E155" s="10" t="s">
        <v>471</v>
      </c>
      <c r="F155" s="10" t="s">
        <v>472</v>
      </c>
      <c r="G155" s="10" t="s">
        <v>473</v>
      </c>
      <c r="H155" s="10" t="s">
        <v>25</v>
      </c>
      <c r="I155" s="119">
        <v>0</v>
      </c>
      <c r="J155" s="6">
        <v>231010000</v>
      </c>
      <c r="K155" s="23" t="s">
        <v>51</v>
      </c>
      <c r="L155" s="19" t="s">
        <v>474</v>
      </c>
      <c r="M155" s="10" t="s">
        <v>475</v>
      </c>
      <c r="N155" s="10" t="s">
        <v>44</v>
      </c>
      <c r="O155" s="10" t="s">
        <v>476</v>
      </c>
      <c r="P155" s="10" t="s">
        <v>26</v>
      </c>
      <c r="Q155" s="10">
        <v>796</v>
      </c>
      <c r="R155" s="10" t="s">
        <v>55</v>
      </c>
      <c r="S155" s="122">
        <v>1</v>
      </c>
      <c r="T155" s="21">
        <v>2678571.43</v>
      </c>
      <c r="U155" s="122">
        <f>S155*T155</f>
        <v>2678571.43</v>
      </c>
      <c r="V155" s="21">
        <f>U155*1.12</f>
        <v>3000000.0016000005</v>
      </c>
      <c r="W155" s="10">
        <v>2011</v>
      </c>
      <c r="X155" s="10"/>
    </row>
    <row r="156" spans="1:24" ht="56.25">
      <c r="A156" s="23" t="s">
        <v>501</v>
      </c>
      <c r="B156" s="15" t="s">
        <v>27</v>
      </c>
      <c r="C156" s="120" t="s">
        <v>477</v>
      </c>
      <c r="D156" s="10" t="s">
        <v>478</v>
      </c>
      <c r="E156" s="10" t="s">
        <v>479</v>
      </c>
      <c r="F156" s="10" t="s">
        <v>480</v>
      </c>
      <c r="G156" s="10" t="s">
        <v>481</v>
      </c>
      <c r="H156" s="10" t="s">
        <v>25</v>
      </c>
      <c r="I156" s="119">
        <v>0</v>
      </c>
      <c r="J156" s="6">
        <v>231010000</v>
      </c>
      <c r="K156" s="23" t="s">
        <v>51</v>
      </c>
      <c r="L156" s="19" t="s">
        <v>474</v>
      </c>
      <c r="M156" s="10" t="s">
        <v>475</v>
      </c>
      <c r="N156" s="10" t="s">
        <v>44</v>
      </c>
      <c r="O156" s="10" t="s">
        <v>476</v>
      </c>
      <c r="P156" s="10" t="s">
        <v>26</v>
      </c>
      <c r="Q156" s="10">
        <v>796</v>
      </c>
      <c r="R156" s="10" t="s">
        <v>55</v>
      </c>
      <c r="S156" s="122">
        <v>1</v>
      </c>
      <c r="T156" s="21">
        <v>5000000</v>
      </c>
      <c r="U156" s="122">
        <f>S156*T156</f>
        <v>5000000</v>
      </c>
      <c r="V156" s="21">
        <f>U156*1.12</f>
        <v>5600000.000000001</v>
      </c>
      <c r="W156" s="10">
        <v>2011</v>
      </c>
      <c r="X156" s="10"/>
    </row>
    <row r="157" spans="1:24" ht="56.25">
      <c r="A157" s="23" t="s">
        <v>502</v>
      </c>
      <c r="B157" s="25" t="s">
        <v>27</v>
      </c>
      <c r="C157" s="121" t="s">
        <v>148</v>
      </c>
      <c r="D157" s="25" t="s">
        <v>482</v>
      </c>
      <c r="E157" s="25" t="s">
        <v>483</v>
      </c>
      <c r="F157" s="25" t="s">
        <v>484</v>
      </c>
      <c r="G157" s="25" t="s">
        <v>485</v>
      </c>
      <c r="H157" s="25" t="s">
        <v>25</v>
      </c>
      <c r="I157" s="25">
        <v>50</v>
      </c>
      <c r="J157" s="25">
        <v>710000000</v>
      </c>
      <c r="K157" s="23" t="s">
        <v>50</v>
      </c>
      <c r="L157" s="25" t="s">
        <v>415</v>
      </c>
      <c r="M157" s="25" t="s">
        <v>147</v>
      </c>
      <c r="N157" s="6" t="s">
        <v>44</v>
      </c>
      <c r="O157" s="25" t="s">
        <v>486</v>
      </c>
      <c r="P157" s="7" t="s">
        <v>54</v>
      </c>
      <c r="Q157" s="6">
        <v>796</v>
      </c>
      <c r="R157" s="25" t="s">
        <v>55</v>
      </c>
      <c r="S157" s="27">
        <v>5290</v>
      </c>
      <c r="T157" s="27">
        <v>8925</v>
      </c>
      <c r="U157" s="27">
        <f aca="true" t="shared" si="7" ref="U157:U162">S157*T157</f>
        <v>47213250</v>
      </c>
      <c r="V157" s="27">
        <f aca="true" t="shared" si="8" ref="V157:V162">U157*1.12</f>
        <v>52878840.00000001</v>
      </c>
      <c r="W157" s="25">
        <v>2011</v>
      </c>
      <c r="X157" s="27"/>
    </row>
    <row r="158" spans="1:24" ht="56.25">
      <c r="A158" s="23" t="s">
        <v>503</v>
      </c>
      <c r="B158" s="25" t="s">
        <v>27</v>
      </c>
      <c r="C158" s="121" t="s">
        <v>148</v>
      </c>
      <c r="D158" s="25" t="s">
        <v>482</v>
      </c>
      <c r="E158" s="25" t="s">
        <v>483</v>
      </c>
      <c r="F158" s="25" t="s">
        <v>487</v>
      </c>
      <c r="G158" s="25" t="s">
        <v>488</v>
      </c>
      <c r="H158" s="25" t="s">
        <v>25</v>
      </c>
      <c r="I158" s="25">
        <v>50</v>
      </c>
      <c r="J158" s="25">
        <v>710000000</v>
      </c>
      <c r="K158" s="23" t="s">
        <v>50</v>
      </c>
      <c r="L158" s="25" t="s">
        <v>415</v>
      </c>
      <c r="M158" s="25" t="s">
        <v>147</v>
      </c>
      <c r="N158" s="6" t="s">
        <v>44</v>
      </c>
      <c r="O158" s="25" t="s">
        <v>486</v>
      </c>
      <c r="P158" s="7" t="s">
        <v>54</v>
      </c>
      <c r="Q158" s="6">
        <v>796</v>
      </c>
      <c r="R158" s="25" t="s">
        <v>55</v>
      </c>
      <c r="S158" s="27">
        <v>6860</v>
      </c>
      <c r="T158" s="27">
        <v>10710</v>
      </c>
      <c r="U158" s="27">
        <f t="shared" si="7"/>
        <v>73470600</v>
      </c>
      <c r="V158" s="27">
        <f t="shared" si="8"/>
        <v>82287072.00000001</v>
      </c>
      <c r="W158" s="25">
        <v>2011</v>
      </c>
      <c r="X158" s="27"/>
    </row>
    <row r="159" spans="1:24" ht="56.25">
      <c r="A159" s="23" t="s">
        <v>504</v>
      </c>
      <c r="B159" s="25" t="s">
        <v>27</v>
      </c>
      <c r="C159" s="121" t="s">
        <v>148</v>
      </c>
      <c r="D159" s="25" t="s">
        <v>482</v>
      </c>
      <c r="E159" s="25" t="s">
        <v>483</v>
      </c>
      <c r="F159" s="25" t="s">
        <v>489</v>
      </c>
      <c r="G159" s="25" t="s">
        <v>490</v>
      </c>
      <c r="H159" s="25" t="s">
        <v>25</v>
      </c>
      <c r="I159" s="25">
        <v>50</v>
      </c>
      <c r="J159" s="25">
        <v>710000000</v>
      </c>
      <c r="K159" s="23" t="s">
        <v>50</v>
      </c>
      <c r="L159" s="25" t="s">
        <v>415</v>
      </c>
      <c r="M159" s="25" t="s">
        <v>147</v>
      </c>
      <c r="N159" s="6" t="s">
        <v>44</v>
      </c>
      <c r="O159" s="25" t="s">
        <v>486</v>
      </c>
      <c r="P159" s="7" t="s">
        <v>54</v>
      </c>
      <c r="Q159" s="6">
        <v>796</v>
      </c>
      <c r="R159" s="25" t="s">
        <v>55</v>
      </c>
      <c r="S159" s="27">
        <v>3587</v>
      </c>
      <c r="T159" s="27">
        <v>9370</v>
      </c>
      <c r="U159" s="27">
        <f t="shared" si="7"/>
        <v>33610190</v>
      </c>
      <c r="V159" s="27">
        <f t="shared" si="8"/>
        <v>37643412.800000004</v>
      </c>
      <c r="W159" s="25">
        <v>2011</v>
      </c>
      <c r="X159" s="27"/>
    </row>
    <row r="160" spans="1:24" ht="56.25">
      <c r="A160" s="23" t="s">
        <v>505</v>
      </c>
      <c r="B160" s="25" t="s">
        <v>27</v>
      </c>
      <c r="C160" s="121" t="s">
        <v>148</v>
      </c>
      <c r="D160" s="25" t="s">
        <v>482</v>
      </c>
      <c r="E160" s="25" t="s">
        <v>483</v>
      </c>
      <c r="F160" s="25" t="s">
        <v>491</v>
      </c>
      <c r="G160" s="25" t="s">
        <v>492</v>
      </c>
      <c r="H160" s="25" t="s">
        <v>25</v>
      </c>
      <c r="I160" s="25">
        <v>50</v>
      </c>
      <c r="J160" s="25">
        <v>710000000</v>
      </c>
      <c r="K160" s="23" t="s">
        <v>50</v>
      </c>
      <c r="L160" s="25" t="s">
        <v>415</v>
      </c>
      <c r="M160" s="25" t="s">
        <v>147</v>
      </c>
      <c r="N160" s="6" t="s">
        <v>44</v>
      </c>
      <c r="O160" s="25" t="s">
        <v>486</v>
      </c>
      <c r="P160" s="7" t="s">
        <v>54</v>
      </c>
      <c r="Q160" s="6">
        <v>796</v>
      </c>
      <c r="R160" s="25" t="s">
        <v>55</v>
      </c>
      <c r="S160" s="27">
        <v>5626</v>
      </c>
      <c r="T160" s="27">
        <v>11120</v>
      </c>
      <c r="U160" s="27">
        <f t="shared" si="7"/>
        <v>62561120</v>
      </c>
      <c r="V160" s="27">
        <f t="shared" si="8"/>
        <v>70068454.4</v>
      </c>
      <c r="W160" s="25">
        <v>2011</v>
      </c>
      <c r="X160" s="27"/>
    </row>
    <row r="161" spans="1:24" ht="56.25">
      <c r="A161" s="23" t="s">
        <v>506</v>
      </c>
      <c r="B161" s="25" t="s">
        <v>27</v>
      </c>
      <c r="C161" s="121" t="s">
        <v>493</v>
      </c>
      <c r="D161" s="25" t="s">
        <v>494</v>
      </c>
      <c r="E161" s="25" t="s">
        <v>495</v>
      </c>
      <c r="F161" s="25" t="s">
        <v>496</v>
      </c>
      <c r="G161" s="25" t="s">
        <v>497</v>
      </c>
      <c r="H161" s="25" t="s">
        <v>25</v>
      </c>
      <c r="I161" s="25">
        <v>90</v>
      </c>
      <c r="J161" s="25">
        <v>710000000</v>
      </c>
      <c r="K161" s="23" t="s">
        <v>50</v>
      </c>
      <c r="L161" s="25" t="s">
        <v>415</v>
      </c>
      <c r="M161" s="25" t="s">
        <v>147</v>
      </c>
      <c r="N161" s="6" t="s">
        <v>44</v>
      </c>
      <c r="O161" s="25" t="s">
        <v>486</v>
      </c>
      <c r="P161" s="7" t="s">
        <v>54</v>
      </c>
      <c r="Q161" s="6">
        <v>168</v>
      </c>
      <c r="R161" s="25" t="s">
        <v>149</v>
      </c>
      <c r="S161" s="27">
        <v>1650</v>
      </c>
      <c r="T161" s="27">
        <v>267857.14</v>
      </c>
      <c r="U161" s="27">
        <f t="shared" si="7"/>
        <v>441964281</v>
      </c>
      <c r="V161" s="27">
        <f t="shared" si="8"/>
        <v>494999994.72</v>
      </c>
      <c r="W161" s="25">
        <v>2011</v>
      </c>
      <c r="X161" s="27"/>
    </row>
    <row r="162" spans="1:24" ht="56.25">
      <c r="A162" s="23" t="s">
        <v>507</v>
      </c>
      <c r="B162" s="123" t="s">
        <v>27</v>
      </c>
      <c r="C162" s="124" t="s">
        <v>493</v>
      </c>
      <c r="D162" s="123" t="s">
        <v>494</v>
      </c>
      <c r="E162" s="123" t="s">
        <v>495</v>
      </c>
      <c r="F162" s="123" t="s">
        <v>498</v>
      </c>
      <c r="G162" s="123" t="s">
        <v>499</v>
      </c>
      <c r="H162" s="123" t="s">
        <v>25</v>
      </c>
      <c r="I162" s="123">
        <v>90</v>
      </c>
      <c r="J162" s="123">
        <v>710000000</v>
      </c>
      <c r="K162" s="145" t="s">
        <v>50</v>
      </c>
      <c r="L162" s="123" t="s">
        <v>415</v>
      </c>
      <c r="M162" s="123" t="s">
        <v>147</v>
      </c>
      <c r="N162" s="125" t="s">
        <v>44</v>
      </c>
      <c r="O162" s="123" t="s">
        <v>486</v>
      </c>
      <c r="P162" s="123" t="s">
        <v>54</v>
      </c>
      <c r="Q162" s="125">
        <v>168</v>
      </c>
      <c r="R162" s="123" t="s">
        <v>149</v>
      </c>
      <c r="S162" s="126">
        <v>355</v>
      </c>
      <c r="T162" s="126">
        <v>267857.14</v>
      </c>
      <c r="U162" s="126">
        <f t="shared" si="7"/>
        <v>95089284.7</v>
      </c>
      <c r="V162" s="126">
        <f t="shared" si="8"/>
        <v>106499998.86400001</v>
      </c>
      <c r="W162" s="123">
        <v>2011</v>
      </c>
      <c r="X162" s="126"/>
    </row>
    <row r="163" spans="1:24" ht="11.25">
      <c r="A163" s="58" t="s">
        <v>45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72">
        <f>SUM(U155:U162)</f>
        <v>761587297.1300001</v>
      </c>
      <c r="V163" s="72">
        <f>SUM(V155:V162)</f>
        <v>852977772.7856001</v>
      </c>
      <c r="W163" s="127"/>
      <c r="X163" s="127"/>
    </row>
    <row r="164" spans="1:24" ht="11.25">
      <c r="A164" s="83" t="s">
        <v>71</v>
      </c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"/>
      <c r="X164" s="3"/>
    </row>
    <row r="165" spans="1:24" ht="11.25">
      <c r="A165" s="4" t="s">
        <v>30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</row>
    <row r="166" spans="1:24" ht="11.25">
      <c r="A166" s="4" t="s">
        <v>35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1:24" ht="67.5">
      <c r="A167" s="15" t="s">
        <v>151</v>
      </c>
      <c r="B167" s="7" t="s">
        <v>307</v>
      </c>
      <c r="C167" s="53" t="s">
        <v>75</v>
      </c>
      <c r="D167" s="41" t="s">
        <v>78</v>
      </c>
      <c r="E167" s="42" t="s">
        <v>79</v>
      </c>
      <c r="F167" s="7" t="s">
        <v>80</v>
      </c>
      <c r="G167" s="7" t="s">
        <v>81</v>
      </c>
      <c r="H167" s="7" t="s">
        <v>25</v>
      </c>
      <c r="I167" s="37">
        <v>60</v>
      </c>
      <c r="J167" s="15">
        <v>710000000</v>
      </c>
      <c r="K167" s="23" t="s">
        <v>50</v>
      </c>
      <c r="L167" s="54" t="s">
        <v>39</v>
      </c>
      <c r="M167" s="7" t="s">
        <v>73</v>
      </c>
      <c r="N167" s="7"/>
      <c r="O167" s="7" t="s">
        <v>59</v>
      </c>
      <c r="P167" s="15" t="s">
        <v>26</v>
      </c>
      <c r="Q167" s="15"/>
      <c r="R167" s="7" t="s">
        <v>308</v>
      </c>
      <c r="S167" s="7">
        <v>900</v>
      </c>
      <c r="T167" s="36"/>
      <c r="U167" s="28">
        <v>675000000</v>
      </c>
      <c r="V167" s="28">
        <f>U167*1.12</f>
        <v>756000000.0000001</v>
      </c>
      <c r="W167" s="15">
        <v>2011</v>
      </c>
      <c r="X167" s="55"/>
    </row>
    <row r="168" spans="1:24" ht="56.25">
      <c r="A168" s="15" t="s">
        <v>152</v>
      </c>
      <c r="B168" s="7" t="s">
        <v>307</v>
      </c>
      <c r="C168" s="53" t="s">
        <v>77</v>
      </c>
      <c r="D168" s="41" t="s">
        <v>82</v>
      </c>
      <c r="E168" s="42" t="s">
        <v>83</v>
      </c>
      <c r="F168" s="7" t="s">
        <v>84</v>
      </c>
      <c r="G168" s="7" t="s">
        <v>85</v>
      </c>
      <c r="H168" s="7" t="s">
        <v>25</v>
      </c>
      <c r="I168" s="37">
        <v>100</v>
      </c>
      <c r="J168" s="15">
        <v>710000000</v>
      </c>
      <c r="K168" s="23" t="s">
        <v>50</v>
      </c>
      <c r="L168" s="54" t="s">
        <v>39</v>
      </c>
      <c r="M168" s="7" t="s">
        <v>142</v>
      </c>
      <c r="N168" s="58"/>
      <c r="O168" s="7" t="s">
        <v>59</v>
      </c>
      <c r="P168" s="44" t="s">
        <v>26</v>
      </c>
      <c r="Q168" s="128"/>
      <c r="R168" s="43" t="s">
        <v>508</v>
      </c>
      <c r="S168" s="43">
        <v>2200</v>
      </c>
      <c r="T168" s="128"/>
      <c r="U168" s="129">
        <v>449861000</v>
      </c>
      <c r="V168" s="129">
        <f>U168*1.12</f>
        <v>503844320.00000006</v>
      </c>
      <c r="W168" s="15">
        <v>2011</v>
      </c>
      <c r="X168" s="58"/>
    </row>
    <row r="169" spans="1:24" ht="11.25">
      <c r="A169" s="58" t="s">
        <v>36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30">
        <f>U168+U167</f>
        <v>1124861000</v>
      </c>
      <c r="V169" s="130">
        <f>V168+V167</f>
        <v>1259844320.0000002</v>
      </c>
      <c r="W169" s="127"/>
      <c r="X169" s="127"/>
    </row>
    <row r="170" spans="1:24" ht="11.25">
      <c r="A170" s="4" t="s">
        <v>28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</row>
    <row r="171" spans="1:24" ht="56.25">
      <c r="A171" s="15" t="s">
        <v>509</v>
      </c>
      <c r="B171" s="7" t="s">
        <v>307</v>
      </c>
      <c r="C171" s="53" t="s">
        <v>58</v>
      </c>
      <c r="D171" s="41" t="s">
        <v>86</v>
      </c>
      <c r="E171" s="42" t="s">
        <v>87</v>
      </c>
      <c r="F171" s="7" t="s">
        <v>88</v>
      </c>
      <c r="G171" s="7" t="s">
        <v>89</v>
      </c>
      <c r="H171" s="7" t="s">
        <v>31</v>
      </c>
      <c r="I171" s="37">
        <v>80</v>
      </c>
      <c r="J171" s="15">
        <v>710000000</v>
      </c>
      <c r="K171" s="23" t="s">
        <v>50</v>
      </c>
      <c r="L171" s="54" t="s">
        <v>39</v>
      </c>
      <c r="M171" s="7" t="s">
        <v>73</v>
      </c>
      <c r="N171" s="7"/>
      <c r="O171" s="7" t="s">
        <v>59</v>
      </c>
      <c r="P171" s="15" t="s">
        <v>26</v>
      </c>
      <c r="Q171" s="15"/>
      <c r="R171" s="7" t="s">
        <v>510</v>
      </c>
      <c r="S171" s="7">
        <v>165</v>
      </c>
      <c r="T171" s="36"/>
      <c r="U171" s="28">
        <v>40000000</v>
      </c>
      <c r="V171" s="28">
        <f aca="true" t="shared" si="9" ref="V171:V188">U171*1.12</f>
        <v>44800000.00000001</v>
      </c>
      <c r="W171" s="15">
        <v>2011</v>
      </c>
      <c r="X171" s="55"/>
    </row>
    <row r="172" spans="1:24" ht="56.25">
      <c r="A172" s="15" t="s">
        <v>153</v>
      </c>
      <c r="B172" s="7" t="s">
        <v>307</v>
      </c>
      <c r="C172" s="53" t="s">
        <v>58</v>
      </c>
      <c r="D172" s="41" t="s">
        <v>93</v>
      </c>
      <c r="E172" s="42" t="s">
        <v>94</v>
      </c>
      <c r="F172" s="7" t="s">
        <v>95</v>
      </c>
      <c r="G172" s="7" t="s">
        <v>96</v>
      </c>
      <c r="H172" s="7" t="s">
        <v>25</v>
      </c>
      <c r="I172" s="37">
        <v>80</v>
      </c>
      <c r="J172" s="15">
        <v>710000000</v>
      </c>
      <c r="K172" s="23" t="s">
        <v>50</v>
      </c>
      <c r="L172" s="54" t="s">
        <v>39</v>
      </c>
      <c r="M172" s="7" t="s">
        <v>73</v>
      </c>
      <c r="N172" s="7"/>
      <c r="O172" s="7" t="s">
        <v>59</v>
      </c>
      <c r="P172" s="15" t="s">
        <v>26</v>
      </c>
      <c r="Q172" s="15"/>
      <c r="R172" s="7" t="s">
        <v>510</v>
      </c>
      <c r="S172" s="7">
        <v>224</v>
      </c>
      <c r="T172" s="36"/>
      <c r="U172" s="28">
        <v>55000000</v>
      </c>
      <c r="V172" s="28">
        <f t="shared" si="9"/>
        <v>61600000.00000001</v>
      </c>
      <c r="W172" s="15">
        <v>2011</v>
      </c>
      <c r="X172" s="55"/>
    </row>
    <row r="173" spans="1:24" ht="56.25">
      <c r="A173" s="15" t="s">
        <v>154</v>
      </c>
      <c r="B173" s="7" t="s">
        <v>307</v>
      </c>
      <c r="C173" s="53" t="s">
        <v>48</v>
      </c>
      <c r="D173" s="42" t="s">
        <v>98</v>
      </c>
      <c r="E173" s="42" t="s">
        <v>99</v>
      </c>
      <c r="F173" s="36" t="s">
        <v>90</v>
      </c>
      <c r="G173" s="42" t="s">
        <v>91</v>
      </c>
      <c r="H173" s="7" t="s">
        <v>25</v>
      </c>
      <c r="I173" s="37">
        <v>100</v>
      </c>
      <c r="J173" s="15">
        <v>710000000</v>
      </c>
      <c r="K173" s="23" t="s">
        <v>50</v>
      </c>
      <c r="L173" s="54" t="s">
        <v>39</v>
      </c>
      <c r="M173" s="7" t="s">
        <v>142</v>
      </c>
      <c r="N173" s="7"/>
      <c r="O173" s="7" t="s">
        <v>59</v>
      </c>
      <c r="P173" s="15" t="s">
        <v>26</v>
      </c>
      <c r="Q173" s="15"/>
      <c r="R173" s="7"/>
      <c r="S173" s="7"/>
      <c r="T173" s="36"/>
      <c r="U173" s="28">
        <v>27575000</v>
      </c>
      <c r="V173" s="28">
        <f t="shared" si="9"/>
        <v>30884000.000000004</v>
      </c>
      <c r="W173" s="15">
        <v>2011</v>
      </c>
      <c r="X173" s="58"/>
    </row>
    <row r="174" spans="1:24" ht="56.25">
      <c r="A174" s="15" t="s">
        <v>155</v>
      </c>
      <c r="B174" s="7" t="s">
        <v>307</v>
      </c>
      <c r="C174" s="53" t="s">
        <v>58</v>
      </c>
      <c r="D174" s="42" t="s">
        <v>100</v>
      </c>
      <c r="E174" s="42" t="s">
        <v>101</v>
      </c>
      <c r="F174" s="7" t="s">
        <v>97</v>
      </c>
      <c r="G174" s="42" t="s">
        <v>92</v>
      </c>
      <c r="H174" s="7" t="s">
        <v>25</v>
      </c>
      <c r="I174" s="37">
        <v>100</v>
      </c>
      <c r="J174" s="15">
        <v>710000000</v>
      </c>
      <c r="K174" s="23" t="s">
        <v>50</v>
      </c>
      <c r="L174" s="54" t="s">
        <v>39</v>
      </c>
      <c r="M174" s="7" t="s">
        <v>142</v>
      </c>
      <c r="N174" s="7"/>
      <c r="O174" s="7" t="s">
        <v>59</v>
      </c>
      <c r="P174" s="15" t="s">
        <v>26</v>
      </c>
      <c r="Q174" s="15"/>
      <c r="R174" s="7"/>
      <c r="S174" s="7"/>
      <c r="T174" s="36"/>
      <c r="U174" s="28">
        <v>12511000</v>
      </c>
      <c r="V174" s="28">
        <f t="shared" si="9"/>
        <v>14012320.000000002</v>
      </c>
      <c r="W174" s="15">
        <v>2011</v>
      </c>
      <c r="X174" s="58"/>
    </row>
    <row r="175" spans="1:24" ht="56.25">
      <c r="A175" s="15" t="s">
        <v>156</v>
      </c>
      <c r="B175" s="7" t="s">
        <v>307</v>
      </c>
      <c r="C175" s="53" t="s">
        <v>58</v>
      </c>
      <c r="D175" s="42" t="s">
        <v>102</v>
      </c>
      <c r="E175" s="42" t="s">
        <v>103</v>
      </c>
      <c r="F175" s="42" t="s">
        <v>104</v>
      </c>
      <c r="G175" s="42" t="s">
        <v>105</v>
      </c>
      <c r="H175" s="7" t="s">
        <v>25</v>
      </c>
      <c r="I175" s="37">
        <v>100</v>
      </c>
      <c r="J175" s="15">
        <v>710000000</v>
      </c>
      <c r="K175" s="23" t="s">
        <v>50</v>
      </c>
      <c r="L175" s="54" t="s">
        <v>39</v>
      </c>
      <c r="M175" s="7" t="s">
        <v>142</v>
      </c>
      <c r="N175" s="7"/>
      <c r="O175" s="7" t="s">
        <v>59</v>
      </c>
      <c r="P175" s="15" t="s">
        <v>26</v>
      </c>
      <c r="Q175" s="15"/>
      <c r="R175" s="7"/>
      <c r="S175" s="7"/>
      <c r="T175" s="36"/>
      <c r="U175" s="28">
        <v>13805000</v>
      </c>
      <c r="V175" s="28">
        <f t="shared" si="9"/>
        <v>15461600.000000002</v>
      </c>
      <c r="W175" s="15">
        <v>2011</v>
      </c>
      <c r="X175" s="58"/>
    </row>
    <row r="176" spans="1:24" ht="56.25">
      <c r="A176" s="15" t="s">
        <v>157</v>
      </c>
      <c r="B176" s="7" t="s">
        <v>307</v>
      </c>
      <c r="C176" s="53" t="s">
        <v>58</v>
      </c>
      <c r="D176" s="42" t="s">
        <v>106</v>
      </c>
      <c r="E176" s="42" t="s">
        <v>107</v>
      </c>
      <c r="F176" s="7" t="s">
        <v>108</v>
      </c>
      <c r="G176" s="42" t="s">
        <v>109</v>
      </c>
      <c r="H176" s="7" t="s">
        <v>25</v>
      </c>
      <c r="I176" s="37">
        <v>100</v>
      </c>
      <c r="J176" s="15">
        <v>710000000</v>
      </c>
      <c r="K176" s="23" t="s">
        <v>50</v>
      </c>
      <c r="L176" s="54" t="s">
        <v>39</v>
      </c>
      <c r="M176" s="7" t="s">
        <v>142</v>
      </c>
      <c r="N176" s="7"/>
      <c r="O176" s="7" t="s">
        <v>59</v>
      </c>
      <c r="P176" s="15" t="s">
        <v>26</v>
      </c>
      <c r="Q176" s="15"/>
      <c r="R176" s="7"/>
      <c r="S176" s="7"/>
      <c r="T176" s="36"/>
      <c r="U176" s="28">
        <v>5655000</v>
      </c>
      <c r="V176" s="28">
        <f t="shared" si="9"/>
        <v>6333600.000000001</v>
      </c>
      <c r="W176" s="15">
        <v>2011</v>
      </c>
      <c r="X176" s="58"/>
    </row>
    <row r="177" spans="1:24" ht="56.25">
      <c r="A177" s="15" t="s">
        <v>158</v>
      </c>
      <c r="B177" s="7" t="s">
        <v>307</v>
      </c>
      <c r="C177" s="53" t="s">
        <v>58</v>
      </c>
      <c r="D177" s="42" t="s">
        <v>110</v>
      </c>
      <c r="E177" s="42" t="s">
        <v>111</v>
      </c>
      <c r="F177" s="7" t="s">
        <v>112</v>
      </c>
      <c r="G177" s="42" t="s">
        <v>113</v>
      </c>
      <c r="H177" s="7" t="s">
        <v>25</v>
      </c>
      <c r="I177" s="37">
        <v>80</v>
      </c>
      <c r="J177" s="15">
        <v>710000000</v>
      </c>
      <c r="K177" s="23" t="s">
        <v>50</v>
      </c>
      <c r="L177" s="54" t="s">
        <v>39</v>
      </c>
      <c r="M177" s="7" t="s">
        <v>73</v>
      </c>
      <c r="N177" s="7"/>
      <c r="O177" s="7" t="s">
        <v>59</v>
      </c>
      <c r="P177" s="15" t="s">
        <v>26</v>
      </c>
      <c r="Q177" s="15"/>
      <c r="R177" s="7"/>
      <c r="S177" s="7"/>
      <c r="T177" s="36"/>
      <c r="U177" s="28">
        <v>25000000</v>
      </c>
      <c r="V177" s="28">
        <f t="shared" si="9"/>
        <v>28000000.000000004</v>
      </c>
      <c r="W177" s="15">
        <v>2011</v>
      </c>
      <c r="X177" s="58"/>
    </row>
    <row r="178" spans="1:24" ht="56.25">
      <c r="A178" s="15" t="s">
        <v>159</v>
      </c>
      <c r="B178" s="7" t="s">
        <v>307</v>
      </c>
      <c r="C178" s="53" t="s">
        <v>58</v>
      </c>
      <c r="D178" s="42" t="s">
        <v>114</v>
      </c>
      <c r="E178" s="42" t="s">
        <v>115</v>
      </c>
      <c r="F178" s="7" t="s">
        <v>116</v>
      </c>
      <c r="G178" s="42" t="s">
        <v>117</v>
      </c>
      <c r="H178" s="7" t="s">
        <v>25</v>
      </c>
      <c r="I178" s="37">
        <v>80</v>
      </c>
      <c r="J178" s="15">
        <v>710000000</v>
      </c>
      <c r="K178" s="23" t="s">
        <v>50</v>
      </c>
      <c r="L178" s="54" t="s">
        <v>39</v>
      </c>
      <c r="M178" s="7" t="s">
        <v>73</v>
      </c>
      <c r="N178" s="7"/>
      <c r="O178" s="7" t="s">
        <v>59</v>
      </c>
      <c r="P178" s="15" t="s">
        <v>26</v>
      </c>
      <c r="Q178" s="15"/>
      <c r="R178" s="7"/>
      <c r="S178" s="7"/>
      <c r="T178" s="36"/>
      <c r="U178" s="28">
        <v>25000000</v>
      </c>
      <c r="V178" s="28">
        <f t="shared" si="9"/>
        <v>28000000.000000004</v>
      </c>
      <c r="W178" s="15">
        <v>2011</v>
      </c>
      <c r="X178" s="58"/>
    </row>
    <row r="179" spans="1:24" ht="90">
      <c r="A179" s="15" t="s">
        <v>160</v>
      </c>
      <c r="B179" s="7" t="s">
        <v>27</v>
      </c>
      <c r="C179" s="53" t="s">
        <v>58</v>
      </c>
      <c r="D179" s="42" t="s">
        <v>120</v>
      </c>
      <c r="E179" s="42" t="s">
        <v>121</v>
      </c>
      <c r="F179" s="7" t="s">
        <v>118</v>
      </c>
      <c r="G179" s="42" t="s">
        <v>119</v>
      </c>
      <c r="H179" s="7" t="s">
        <v>25</v>
      </c>
      <c r="I179" s="37">
        <v>70</v>
      </c>
      <c r="J179" s="15">
        <v>710000000</v>
      </c>
      <c r="K179" s="15" t="s">
        <v>50</v>
      </c>
      <c r="L179" s="54" t="s">
        <v>39</v>
      </c>
      <c r="M179" s="7" t="s">
        <v>142</v>
      </c>
      <c r="N179" s="7"/>
      <c r="O179" s="7" t="s">
        <v>59</v>
      </c>
      <c r="P179" s="15" t="s">
        <v>26</v>
      </c>
      <c r="Q179" s="15"/>
      <c r="R179" s="7"/>
      <c r="S179" s="7"/>
      <c r="T179" s="36"/>
      <c r="U179" s="28">
        <v>2961000</v>
      </c>
      <c r="V179" s="28">
        <f>U179*1.12</f>
        <v>3316320.0000000005</v>
      </c>
      <c r="W179" s="15">
        <v>2011</v>
      </c>
      <c r="X179" s="58"/>
    </row>
    <row r="180" spans="1:24" ht="56.25">
      <c r="A180" s="15" t="s">
        <v>161</v>
      </c>
      <c r="B180" s="7" t="s">
        <v>307</v>
      </c>
      <c r="C180" s="53" t="s">
        <v>58</v>
      </c>
      <c r="D180" s="42" t="s">
        <v>122</v>
      </c>
      <c r="E180" s="42" t="s">
        <v>123</v>
      </c>
      <c r="F180" s="42" t="s">
        <v>124</v>
      </c>
      <c r="G180" s="42" t="s">
        <v>125</v>
      </c>
      <c r="H180" s="7" t="s">
        <v>31</v>
      </c>
      <c r="I180" s="37">
        <v>80</v>
      </c>
      <c r="J180" s="15">
        <v>710000000</v>
      </c>
      <c r="K180" s="23" t="s">
        <v>50</v>
      </c>
      <c r="L180" s="54" t="s">
        <v>39</v>
      </c>
      <c r="M180" s="7" t="s">
        <v>73</v>
      </c>
      <c r="N180" s="7"/>
      <c r="O180" s="7" t="s">
        <v>59</v>
      </c>
      <c r="P180" s="15" t="s">
        <v>26</v>
      </c>
      <c r="Q180" s="15"/>
      <c r="R180" s="7"/>
      <c r="S180" s="7"/>
      <c r="T180" s="36"/>
      <c r="U180" s="28">
        <v>500000</v>
      </c>
      <c r="V180" s="28">
        <f t="shared" si="9"/>
        <v>560000</v>
      </c>
      <c r="W180" s="15">
        <v>2011</v>
      </c>
      <c r="X180" s="58"/>
    </row>
    <row r="181" spans="1:24" ht="56.25">
      <c r="A181" s="15" t="s">
        <v>162</v>
      </c>
      <c r="B181" s="7" t="s">
        <v>307</v>
      </c>
      <c r="C181" s="53" t="s">
        <v>58</v>
      </c>
      <c r="D181" s="42" t="s">
        <v>126</v>
      </c>
      <c r="E181" s="42" t="s">
        <v>127</v>
      </c>
      <c r="F181" s="42" t="s">
        <v>128</v>
      </c>
      <c r="G181" s="42" t="s">
        <v>129</v>
      </c>
      <c r="H181" s="7" t="s">
        <v>31</v>
      </c>
      <c r="I181" s="37">
        <v>50</v>
      </c>
      <c r="J181" s="15">
        <v>710000000</v>
      </c>
      <c r="K181" s="23" t="s">
        <v>50</v>
      </c>
      <c r="L181" s="54" t="s">
        <v>39</v>
      </c>
      <c r="M181" s="7" t="s">
        <v>73</v>
      </c>
      <c r="N181" s="7"/>
      <c r="O181" s="7" t="s">
        <v>59</v>
      </c>
      <c r="P181" s="15" t="s">
        <v>26</v>
      </c>
      <c r="Q181" s="15"/>
      <c r="R181" s="7"/>
      <c r="S181" s="7"/>
      <c r="T181" s="36"/>
      <c r="U181" s="28">
        <v>500000</v>
      </c>
      <c r="V181" s="28">
        <f t="shared" si="9"/>
        <v>560000</v>
      </c>
      <c r="W181" s="15">
        <v>2011</v>
      </c>
      <c r="X181" s="58"/>
    </row>
    <row r="182" spans="1:24" ht="56.25">
      <c r="A182" s="15" t="s">
        <v>163</v>
      </c>
      <c r="B182" s="7" t="s">
        <v>307</v>
      </c>
      <c r="C182" s="53" t="s">
        <v>58</v>
      </c>
      <c r="D182" s="42" t="s">
        <v>130</v>
      </c>
      <c r="E182" s="42" t="s">
        <v>131</v>
      </c>
      <c r="F182" s="42" t="s">
        <v>132</v>
      </c>
      <c r="G182" s="42" t="s">
        <v>133</v>
      </c>
      <c r="H182" s="7" t="s">
        <v>31</v>
      </c>
      <c r="I182" s="37">
        <v>50</v>
      </c>
      <c r="J182" s="15">
        <v>710000000</v>
      </c>
      <c r="K182" s="23" t="s">
        <v>50</v>
      </c>
      <c r="L182" s="54" t="s">
        <v>39</v>
      </c>
      <c r="M182" s="7" t="s">
        <v>73</v>
      </c>
      <c r="N182" s="7"/>
      <c r="O182" s="7" t="s">
        <v>59</v>
      </c>
      <c r="P182" s="15" t="s">
        <v>26</v>
      </c>
      <c r="Q182" s="15"/>
      <c r="R182" s="7"/>
      <c r="S182" s="7"/>
      <c r="T182" s="36"/>
      <c r="U182" s="28">
        <v>500000</v>
      </c>
      <c r="V182" s="28">
        <f t="shared" si="9"/>
        <v>560000</v>
      </c>
      <c r="W182" s="15">
        <v>2011</v>
      </c>
      <c r="X182" s="58"/>
    </row>
    <row r="183" spans="1:24" ht="56.25">
      <c r="A183" s="15" t="s">
        <v>164</v>
      </c>
      <c r="B183" s="7" t="s">
        <v>307</v>
      </c>
      <c r="C183" s="53" t="s">
        <v>58</v>
      </c>
      <c r="D183" s="42" t="s">
        <v>134</v>
      </c>
      <c r="E183" s="42" t="s">
        <v>135</v>
      </c>
      <c r="F183" s="42" t="s">
        <v>136</v>
      </c>
      <c r="G183" s="42" t="s">
        <v>137</v>
      </c>
      <c r="H183" s="7" t="s">
        <v>31</v>
      </c>
      <c r="I183" s="37">
        <v>80</v>
      </c>
      <c r="J183" s="15">
        <v>710000000</v>
      </c>
      <c r="K183" s="23" t="s">
        <v>50</v>
      </c>
      <c r="L183" s="54" t="s">
        <v>39</v>
      </c>
      <c r="M183" s="7" t="s">
        <v>73</v>
      </c>
      <c r="N183" s="7"/>
      <c r="O183" s="7" t="s">
        <v>59</v>
      </c>
      <c r="P183" s="15" t="s">
        <v>26</v>
      </c>
      <c r="Q183" s="15"/>
      <c r="R183" s="7"/>
      <c r="S183" s="7"/>
      <c r="T183" s="36"/>
      <c r="U183" s="28">
        <v>500000</v>
      </c>
      <c r="V183" s="28">
        <f t="shared" si="9"/>
        <v>560000</v>
      </c>
      <c r="W183" s="15">
        <v>2011</v>
      </c>
      <c r="X183" s="58"/>
    </row>
    <row r="184" spans="1:24" ht="56.25">
      <c r="A184" s="15" t="s">
        <v>165</v>
      </c>
      <c r="B184" s="7" t="s">
        <v>307</v>
      </c>
      <c r="C184" s="53" t="s">
        <v>58</v>
      </c>
      <c r="D184" s="42" t="s">
        <v>138</v>
      </c>
      <c r="E184" s="42" t="s">
        <v>139</v>
      </c>
      <c r="F184" s="42" t="s">
        <v>140</v>
      </c>
      <c r="G184" s="42" t="s">
        <v>141</v>
      </c>
      <c r="H184" s="7" t="s">
        <v>31</v>
      </c>
      <c r="I184" s="37">
        <v>80</v>
      </c>
      <c r="J184" s="15">
        <v>710000000</v>
      </c>
      <c r="K184" s="23" t="s">
        <v>50</v>
      </c>
      <c r="L184" s="54" t="s">
        <v>39</v>
      </c>
      <c r="M184" s="7" t="s">
        <v>73</v>
      </c>
      <c r="N184" s="7"/>
      <c r="O184" s="7" t="s">
        <v>59</v>
      </c>
      <c r="P184" s="15" t="s">
        <v>26</v>
      </c>
      <c r="Q184" s="15"/>
      <c r="R184" s="7"/>
      <c r="S184" s="7"/>
      <c r="T184" s="36"/>
      <c r="U184" s="28">
        <v>500000</v>
      </c>
      <c r="V184" s="28">
        <f t="shared" si="9"/>
        <v>560000</v>
      </c>
      <c r="W184" s="15">
        <v>2011</v>
      </c>
      <c r="X184" s="58"/>
    </row>
    <row r="185" spans="1:24" ht="56.25">
      <c r="A185" s="15" t="s">
        <v>309</v>
      </c>
      <c r="B185" s="7" t="s">
        <v>307</v>
      </c>
      <c r="C185" s="53" t="s">
        <v>37</v>
      </c>
      <c r="D185" s="42" t="s">
        <v>310</v>
      </c>
      <c r="E185" s="42" t="s">
        <v>311</v>
      </c>
      <c r="F185" s="42" t="s">
        <v>312</v>
      </c>
      <c r="G185" s="42" t="s">
        <v>313</v>
      </c>
      <c r="H185" s="7" t="s">
        <v>25</v>
      </c>
      <c r="I185" s="37">
        <v>100</v>
      </c>
      <c r="J185" s="15">
        <v>710000000</v>
      </c>
      <c r="K185" s="23" t="s">
        <v>50</v>
      </c>
      <c r="L185" s="54" t="s">
        <v>39</v>
      </c>
      <c r="M185" s="7" t="s">
        <v>73</v>
      </c>
      <c r="N185" s="7"/>
      <c r="O185" s="7" t="s">
        <v>59</v>
      </c>
      <c r="P185" s="15" t="s">
        <v>26</v>
      </c>
      <c r="Q185" s="15"/>
      <c r="R185" s="7" t="s">
        <v>314</v>
      </c>
      <c r="S185" s="7">
        <v>1</v>
      </c>
      <c r="T185" s="36"/>
      <c r="U185" s="28">
        <v>5000000</v>
      </c>
      <c r="V185" s="28">
        <f t="shared" si="9"/>
        <v>5600000.000000001</v>
      </c>
      <c r="W185" s="15">
        <v>2011</v>
      </c>
      <c r="X185" s="58"/>
    </row>
    <row r="186" spans="1:24" ht="56.25">
      <c r="A186" s="15" t="s">
        <v>315</v>
      </c>
      <c r="B186" s="7" t="s">
        <v>307</v>
      </c>
      <c r="C186" s="53" t="s">
        <v>37</v>
      </c>
      <c r="D186" s="42" t="s">
        <v>316</v>
      </c>
      <c r="E186" s="42" t="s">
        <v>317</v>
      </c>
      <c r="F186" s="42" t="s">
        <v>318</v>
      </c>
      <c r="G186" s="42" t="s">
        <v>319</v>
      </c>
      <c r="H186" s="7" t="s">
        <v>31</v>
      </c>
      <c r="I186" s="37">
        <v>100</v>
      </c>
      <c r="J186" s="15">
        <v>710000000</v>
      </c>
      <c r="K186" s="23" t="s">
        <v>50</v>
      </c>
      <c r="L186" s="54" t="s">
        <v>39</v>
      </c>
      <c r="M186" s="7" t="s">
        <v>73</v>
      </c>
      <c r="N186" s="7"/>
      <c r="O186" s="7" t="s">
        <v>59</v>
      </c>
      <c r="P186" s="15" t="s">
        <v>26</v>
      </c>
      <c r="Q186" s="15"/>
      <c r="R186" s="7" t="s">
        <v>314</v>
      </c>
      <c r="S186" s="7">
        <v>1</v>
      </c>
      <c r="T186" s="36"/>
      <c r="U186" s="28">
        <v>5000000</v>
      </c>
      <c r="V186" s="28">
        <f t="shared" si="9"/>
        <v>5600000.000000001</v>
      </c>
      <c r="W186" s="15">
        <v>2011</v>
      </c>
      <c r="X186" s="58"/>
    </row>
    <row r="187" spans="1:24" ht="56.25">
      <c r="A187" s="15" t="s">
        <v>320</v>
      </c>
      <c r="B187" s="7" t="s">
        <v>307</v>
      </c>
      <c r="C187" s="53" t="s">
        <v>37</v>
      </c>
      <c r="D187" s="42" t="s">
        <v>321</v>
      </c>
      <c r="E187" s="42" t="s">
        <v>322</v>
      </c>
      <c r="F187" s="42" t="s">
        <v>323</v>
      </c>
      <c r="G187" s="42" t="s">
        <v>324</v>
      </c>
      <c r="H187" s="7" t="s">
        <v>31</v>
      </c>
      <c r="I187" s="37">
        <v>100</v>
      </c>
      <c r="J187" s="15">
        <v>710000000</v>
      </c>
      <c r="K187" s="23" t="s">
        <v>50</v>
      </c>
      <c r="L187" s="54" t="s">
        <v>39</v>
      </c>
      <c r="M187" s="7" t="s">
        <v>73</v>
      </c>
      <c r="N187" s="7"/>
      <c r="O187" s="7" t="s">
        <v>59</v>
      </c>
      <c r="P187" s="15" t="s">
        <v>26</v>
      </c>
      <c r="Q187" s="15"/>
      <c r="R187" s="7" t="s">
        <v>314</v>
      </c>
      <c r="S187" s="7">
        <v>1</v>
      </c>
      <c r="T187" s="36"/>
      <c r="U187" s="28">
        <v>1800000</v>
      </c>
      <c r="V187" s="28">
        <f t="shared" si="9"/>
        <v>2016000.0000000002</v>
      </c>
      <c r="W187" s="15">
        <v>2011</v>
      </c>
      <c r="X187" s="58"/>
    </row>
    <row r="188" spans="1:24" ht="56.25">
      <c r="A188" s="56" t="s">
        <v>511</v>
      </c>
      <c r="B188" s="7" t="s">
        <v>307</v>
      </c>
      <c r="C188" s="53" t="s">
        <v>72</v>
      </c>
      <c r="D188" s="42" t="s">
        <v>512</v>
      </c>
      <c r="E188" s="42" t="s">
        <v>513</v>
      </c>
      <c r="F188" s="7" t="s">
        <v>514</v>
      </c>
      <c r="G188" s="7" t="s">
        <v>515</v>
      </c>
      <c r="H188" s="7" t="s">
        <v>25</v>
      </c>
      <c r="I188" s="37">
        <v>100</v>
      </c>
      <c r="J188" s="15">
        <v>710000000</v>
      </c>
      <c r="K188" s="23" t="s">
        <v>50</v>
      </c>
      <c r="L188" s="54" t="s">
        <v>49</v>
      </c>
      <c r="M188" s="7" t="s">
        <v>73</v>
      </c>
      <c r="N188" s="146"/>
      <c r="O188" s="7" t="s">
        <v>74</v>
      </c>
      <c r="P188" s="15" t="s">
        <v>26</v>
      </c>
      <c r="Q188" s="146"/>
      <c r="R188" s="7" t="s">
        <v>516</v>
      </c>
      <c r="S188" s="7">
        <f>68+82</f>
        <v>150</v>
      </c>
      <c r="T188" s="146"/>
      <c r="U188" s="28">
        <f>15300000+18450000</f>
        <v>33750000</v>
      </c>
      <c r="V188" s="28">
        <f t="shared" si="9"/>
        <v>37800000</v>
      </c>
      <c r="W188" s="15">
        <v>2011</v>
      </c>
      <c r="X188" s="146"/>
    </row>
    <row r="189" spans="1:24" ht="11.25">
      <c r="A189" s="58" t="s">
        <v>29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94">
        <f>SUM(U171:U188)</f>
        <v>255557000</v>
      </c>
      <c r="V189" s="94">
        <f>SUM(V171:V188)</f>
        <v>286223840</v>
      </c>
      <c r="W189" s="13"/>
      <c r="X189" s="13"/>
    </row>
    <row r="190" spans="1:24" ht="11.25">
      <c r="A190" s="58" t="s">
        <v>68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94">
        <f>U189+U169</f>
        <v>1380418000</v>
      </c>
      <c r="V190" s="94">
        <f>V189+V169</f>
        <v>1546068160.0000002</v>
      </c>
      <c r="W190" s="13"/>
      <c r="X190" s="13"/>
    </row>
    <row r="191" spans="1:24" ht="11.25">
      <c r="A191" s="4" t="s">
        <v>24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1.25">
      <c r="A192" s="4" t="s">
        <v>35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67.5">
      <c r="A193" s="15" t="s">
        <v>329</v>
      </c>
      <c r="B193" s="7" t="s">
        <v>307</v>
      </c>
      <c r="C193" s="53" t="s">
        <v>75</v>
      </c>
      <c r="D193" s="41" t="s">
        <v>78</v>
      </c>
      <c r="E193" s="42" t="s">
        <v>79</v>
      </c>
      <c r="F193" s="7" t="s">
        <v>80</v>
      </c>
      <c r="G193" s="7" t="s">
        <v>81</v>
      </c>
      <c r="H193" s="7" t="s">
        <v>25</v>
      </c>
      <c r="I193" s="37">
        <v>60</v>
      </c>
      <c r="J193" s="15">
        <v>710000000</v>
      </c>
      <c r="K193" s="23" t="s">
        <v>50</v>
      </c>
      <c r="L193" s="54" t="s">
        <v>325</v>
      </c>
      <c r="M193" s="7" t="s">
        <v>38</v>
      </c>
      <c r="N193" s="7"/>
      <c r="O193" s="7" t="s">
        <v>326</v>
      </c>
      <c r="P193" s="15" t="s">
        <v>26</v>
      </c>
      <c r="Q193" s="15"/>
      <c r="R193" s="7" t="s">
        <v>308</v>
      </c>
      <c r="S193" s="7">
        <v>900</v>
      </c>
      <c r="T193" s="36"/>
      <c r="U193" s="28">
        <v>675000000</v>
      </c>
      <c r="V193" s="28">
        <f>U193*1.12</f>
        <v>756000000.0000001</v>
      </c>
      <c r="W193" s="15">
        <v>2011</v>
      </c>
      <c r="X193" s="15" t="s">
        <v>244</v>
      </c>
    </row>
    <row r="194" spans="1:24" ht="56.25">
      <c r="A194" s="15" t="s">
        <v>519</v>
      </c>
      <c r="B194" s="7" t="s">
        <v>307</v>
      </c>
      <c r="C194" s="53" t="s">
        <v>77</v>
      </c>
      <c r="D194" s="41" t="s">
        <v>82</v>
      </c>
      <c r="E194" s="42" t="s">
        <v>83</v>
      </c>
      <c r="F194" s="7" t="s">
        <v>84</v>
      </c>
      <c r="G194" s="7" t="s">
        <v>85</v>
      </c>
      <c r="H194" s="7" t="s">
        <v>25</v>
      </c>
      <c r="I194" s="37">
        <v>100</v>
      </c>
      <c r="J194" s="15">
        <v>710000000</v>
      </c>
      <c r="K194" s="23" t="s">
        <v>50</v>
      </c>
      <c r="L194" s="54" t="s">
        <v>325</v>
      </c>
      <c r="M194" s="7" t="s">
        <v>142</v>
      </c>
      <c r="N194" s="58"/>
      <c r="O194" s="7" t="s">
        <v>326</v>
      </c>
      <c r="P194" s="44" t="s">
        <v>26</v>
      </c>
      <c r="Q194" s="128"/>
      <c r="R194" s="43" t="s">
        <v>508</v>
      </c>
      <c r="S194" s="43">
        <v>2200</v>
      </c>
      <c r="T194" s="128"/>
      <c r="U194" s="129">
        <v>449861000</v>
      </c>
      <c r="V194" s="129">
        <f>U194*1.12</f>
        <v>503844320.00000006</v>
      </c>
      <c r="W194" s="15">
        <v>2011</v>
      </c>
      <c r="X194" s="15" t="s">
        <v>244</v>
      </c>
    </row>
    <row r="195" spans="1:24" ht="11.25">
      <c r="A195" s="58" t="s">
        <v>36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94">
        <f>U194+U193</f>
        <v>1124861000</v>
      </c>
      <c r="V195" s="94">
        <f>V194+V193</f>
        <v>1259844320.0000002</v>
      </c>
      <c r="W195" s="13"/>
      <c r="X195" s="13"/>
    </row>
    <row r="196" spans="1:24" ht="11.25">
      <c r="A196" s="4" t="s">
        <v>28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56.25">
      <c r="A197" s="57" t="s">
        <v>520</v>
      </c>
      <c r="B197" s="7" t="s">
        <v>307</v>
      </c>
      <c r="C197" s="53" t="s">
        <v>58</v>
      </c>
      <c r="D197" s="41" t="s">
        <v>86</v>
      </c>
      <c r="E197" s="42" t="s">
        <v>87</v>
      </c>
      <c r="F197" s="7" t="s">
        <v>88</v>
      </c>
      <c r="G197" s="7" t="s">
        <v>89</v>
      </c>
      <c r="H197" s="7" t="s">
        <v>31</v>
      </c>
      <c r="I197" s="37">
        <v>80</v>
      </c>
      <c r="J197" s="15">
        <v>710000000</v>
      </c>
      <c r="K197" s="23" t="s">
        <v>50</v>
      </c>
      <c r="L197" s="54" t="s">
        <v>325</v>
      </c>
      <c r="M197" s="7" t="s">
        <v>38</v>
      </c>
      <c r="N197" s="7"/>
      <c r="O197" s="7" t="s">
        <v>326</v>
      </c>
      <c r="P197" s="15" t="s">
        <v>26</v>
      </c>
      <c r="Q197" s="15"/>
      <c r="R197" s="7" t="s">
        <v>510</v>
      </c>
      <c r="S197" s="7">
        <v>165</v>
      </c>
      <c r="T197" s="36"/>
      <c r="U197" s="28">
        <v>40000000</v>
      </c>
      <c r="V197" s="28">
        <f>U197*1.12</f>
        <v>44800000.00000001</v>
      </c>
      <c r="W197" s="15">
        <v>2011</v>
      </c>
      <c r="X197" s="15" t="s">
        <v>244</v>
      </c>
    </row>
    <row r="198" spans="1:24" ht="56.25">
      <c r="A198" s="29" t="s">
        <v>521</v>
      </c>
      <c r="B198" s="7" t="s">
        <v>307</v>
      </c>
      <c r="C198" s="53" t="s">
        <v>58</v>
      </c>
      <c r="D198" s="41" t="s">
        <v>93</v>
      </c>
      <c r="E198" s="42" t="s">
        <v>94</v>
      </c>
      <c r="F198" s="7" t="s">
        <v>95</v>
      </c>
      <c r="G198" s="7" t="s">
        <v>96</v>
      </c>
      <c r="H198" s="7" t="s">
        <v>25</v>
      </c>
      <c r="I198" s="37">
        <v>80</v>
      </c>
      <c r="J198" s="15">
        <v>710000000</v>
      </c>
      <c r="K198" s="23" t="s">
        <v>50</v>
      </c>
      <c r="L198" s="54" t="s">
        <v>325</v>
      </c>
      <c r="M198" s="7" t="s">
        <v>38</v>
      </c>
      <c r="N198" s="7"/>
      <c r="O198" s="7" t="s">
        <v>326</v>
      </c>
      <c r="P198" s="15" t="s">
        <v>26</v>
      </c>
      <c r="Q198" s="15"/>
      <c r="R198" s="7" t="s">
        <v>510</v>
      </c>
      <c r="S198" s="7">
        <v>224</v>
      </c>
      <c r="T198" s="36"/>
      <c r="U198" s="28">
        <v>55000000</v>
      </c>
      <c r="V198" s="28">
        <f aca="true" t="shared" si="10" ref="V198:V214">U198*1.12</f>
        <v>61600000.00000001</v>
      </c>
      <c r="W198" s="15">
        <v>2011</v>
      </c>
      <c r="X198" s="15" t="s">
        <v>244</v>
      </c>
    </row>
    <row r="199" spans="1:24" ht="56.25">
      <c r="A199" s="29" t="s">
        <v>522</v>
      </c>
      <c r="B199" s="7" t="s">
        <v>307</v>
      </c>
      <c r="C199" s="53" t="s">
        <v>48</v>
      </c>
      <c r="D199" s="42" t="s">
        <v>98</v>
      </c>
      <c r="E199" s="42" t="s">
        <v>99</v>
      </c>
      <c r="F199" s="36" t="s">
        <v>90</v>
      </c>
      <c r="G199" s="42" t="s">
        <v>91</v>
      </c>
      <c r="H199" s="7" t="s">
        <v>25</v>
      </c>
      <c r="I199" s="37">
        <v>100</v>
      </c>
      <c r="J199" s="15">
        <v>710000000</v>
      </c>
      <c r="K199" s="23" t="s">
        <v>50</v>
      </c>
      <c r="L199" s="54" t="s">
        <v>325</v>
      </c>
      <c r="M199" s="7" t="s">
        <v>142</v>
      </c>
      <c r="N199" s="7"/>
      <c r="O199" s="7" t="s">
        <v>326</v>
      </c>
      <c r="P199" s="15" t="s">
        <v>26</v>
      </c>
      <c r="Q199" s="15"/>
      <c r="R199" s="7"/>
      <c r="S199" s="7"/>
      <c r="T199" s="36"/>
      <c r="U199" s="28">
        <v>27575000</v>
      </c>
      <c r="V199" s="28">
        <f t="shared" si="10"/>
        <v>30884000.000000004</v>
      </c>
      <c r="W199" s="15">
        <v>2011</v>
      </c>
      <c r="X199" s="14" t="s">
        <v>244</v>
      </c>
    </row>
    <row r="200" spans="1:24" ht="56.25">
      <c r="A200" s="29" t="s">
        <v>523</v>
      </c>
      <c r="B200" s="7" t="s">
        <v>307</v>
      </c>
      <c r="C200" s="53" t="s">
        <v>58</v>
      </c>
      <c r="D200" s="42" t="s">
        <v>100</v>
      </c>
      <c r="E200" s="42" t="s">
        <v>101</v>
      </c>
      <c r="F200" s="7" t="s">
        <v>97</v>
      </c>
      <c r="G200" s="42" t="s">
        <v>92</v>
      </c>
      <c r="H200" s="7" t="s">
        <v>25</v>
      </c>
      <c r="I200" s="37">
        <v>100</v>
      </c>
      <c r="J200" s="15">
        <v>710000000</v>
      </c>
      <c r="K200" s="23" t="s">
        <v>50</v>
      </c>
      <c r="L200" s="54" t="s">
        <v>325</v>
      </c>
      <c r="M200" s="7" t="s">
        <v>142</v>
      </c>
      <c r="N200" s="7"/>
      <c r="O200" s="7" t="s">
        <v>326</v>
      </c>
      <c r="P200" s="15" t="s">
        <v>26</v>
      </c>
      <c r="Q200" s="15"/>
      <c r="R200" s="7"/>
      <c r="S200" s="7"/>
      <c r="T200" s="36"/>
      <c r="U200" s="28">
        <v>12511000</v>
      </c>
      <c r="V200" s="28">
        <f t="shared" si="10"/>
        <v>14012320.000000002</v>
      </c>
      <c r="W200" s="15">
        <v>2011</v>
      </c>
      <c r="X200" s="14" t="s">
        <v>244</v>
      </c>
    </row>
    <row r="201" spans="1:24" ht="56.25">
      <c r="A201" s="29" t="s">
        <v>524</v>
      </c>
      <c r="B201" s="7" t="s">
        <v>307</v>
      </c>
      <c r="C201" s="53" t="s">
        <v>58</v>
      </c>
      <c r="D201" s="42" t="s">
        <v>102</v>
      </c>
      <c r="E201" s="42" t="s">
        <v>103</v>
      </c>
      <c r="F201" s="42" t="s">
        <v>104</v>
      </c>
      <c r="G201" s="42" t="s">
        <v>105</v>
      </c>
      <c r="H201" s="7" t="s">
        <v>25</v>
      </c>
      <c r="I201" s="37">
        <v>100</v>
      </c>
      <c r="J201" s="15">
        <v>710000000</v>
      </c>
      <c r="K201" s="23" t="s">
        <v>50</v>
      </c>
      <c r="L201" s="54" t="s">
        <v>325</v>
      </c>
      <c r="M201" s="7" t="s">
        <v>142</v>
      </c>
      <c r="N201" s="7"/>
      <c r="O201" s="7" t="s">
        <v>326</v>
      </c>
      <c r="P201" s="15" t="s">
        <v>26</v>
      </c>
      <c r="Q201" s="15"/>
      <c r="R201" s="7"/>
      <c r="S201" s="7"/>
      <c r="T201" s="36"/>
      <c r="U201" s="28">
        <v>13805000</v>
      </c>
      <c r="V201" s="28">
        <f t="shared" si="10"/>
        <v>15461600.000000002</v>
      </c>
      <c r="W201" s="15">
        <v>2011</v>
      </c>
      <c r="X201" s="14" t="s">
        <v>244</v>
      </c>
    </row>
    <row r="202" spans="1:24" ht="56.25">
      <c r="A202" s="29" t="s">
        <v>525</v>
      </c>
      <c r="B202" s="7" t="s">
        <v>307</v>
      </c>
      <c r="C202" s="53" t="s">
        <v>58</v>
      </c>
      <c r="D202" s="42" t="s">
        <v>106</v>
      </c>
      <c r="E202" s="42" t="s">
        <v>107</v>
      </c>
      <c r="F202" s="7" t="s">
        <v>108</v>
      </c>
      <c r="G202" s="42" t="s">
        <v>109</v>
      </c>
      <c r="H202" s="7" t="s">
        <v>25</v>
      </c>
      <c r="I202" s="37">
        <v>100</v>
      </c>
      <c r="J202" s="15">
        <v>710000000</v>
      </c>
      <c r="K202" s="23" t="s">
        <v>50</v>
      </c>
      <c r="L202" s="54" t="s">
        <v>325</v>
      </c>
      <c r="M202" s="7" t="s">
        <v>142</v>
      </c>
      <c r="N202" s="7"/>
      <c r="O202" s="7" t="s">
        <v>326</v>
      </c>
      <c r="P202" s="15" t="s">
        <v>26</v>
      </c>
      <c r="Q202" s="15"/>
      <c r="R202" s="7"/>
      <c r="S202" s="7"/>
      <c r="T202" s="36"/>
      <c r="U202" s="28">
        <v>5655000</v>
      </c>
      <c r="V202" s="28">
        <f t="shared" si="10"/>
        <v>6333600.000000001</v>
      </c>
      <c r="W202" s="15">
        <v>2011</v>
      </c>
      <c r="X202" s="14" t="s">
        <v>244</v>
      </c>
    </row>
    <row r="203" spans="1:24" ht="56.25">
      <c r="A203" s="29" t="s">
        <v>526</v>
      </c>
      <c r="B203" s="7" t="s">
        <v>307</v>
      </c>
      <c r="C203" s="53" t="s">
        <v>58</v>
      </c>
      <c r="D203" s="42" t="s">
        <v>110</v>
      </c>
      <c r="E203" s="42" t="s">
        <v>111</v>
      </c>
      <c r="F203" s="7" t="s">
        <v>112</v>
      </c>
      <c r="G203" s="42" t="s">
        <v>113</v>
      </c>
      <c r="H203" s="7" t="s">
        <v>25</v>
      </c>
      <c r="I203" s="37">
        <v>80</v>
      </c>
      <c r="J203" s="15">
        <v>710000000</v>
      </c>
      <c r="K203" s="23" t="s">
        <v>50</v>
      </c>
      <c r="L203" s="54" t="s">
        <v>327</v>
      </c>
      <c r="M203" s="7" t="s">
        <v>38</v>
      </c>
      <c r="N203" s="7"/>
      <c r="O203" s="7" t="s">
        <v>517</v>
      </c>
      <c r="P203" s="15" t="s">
        <v>26</v>
      </c>
      <c r="Q203" s="15"/>
      <c r="R203" s="7"/>
      <c r="S203" s="7"/>
      <c r="T203" s="36"/>
      <c r="U203" s="28">
        <v>25000000</v>
      </c>
      <c r="V203" s="28">
        <f t="shared" si="10"/>
        <v>28000000.000000004</v>
      </c>
      <c r="W203" s="15">
        <v>2011</v>
      </c>
      <c r="X203" s="14" t="s">
        <v>244</v>
      </c>
    </row>
    <row r="204" spans="1:24" ht="56.25">
      <c r="A204" s="15" t="s">
        <v>527</v>
      </c>
      <c r="B204" s="7" t="s">
        <v>307</v>
      </c>
      <c r="C204" s="53" t="s">
        <v>58</v>
      </c>
      <c r="D204" s="42" t="s">
        <v>114</v>
      </c>
      <c r="E204" s="42" t="s">
        <v>115</v>
      </c>
      <c r="F204" s="7" t="s">
        <v>116</v>
      </c>
      <c r="G204" s="42" t="s">
        <v>117</v>
      </c>
      <c r="H204" s="7" t="s">
        <v>25</v>
      </c>
      <c r="I204" s="37">
        <v>80</v>
      </c>
      <c r="J204" s="15">
        <v>710000000</v>
      </c>
      <c r="K204" s="23" t="s">
        <v>50</v>
      </c>
      <c r="L204" s="54" t="s">
        <v>327</v>
      </c>
      <c r="M204" s="7" t="s">
        <v>38</v>
      </c>
      <c r="N204" s="7"/>
      <c r="O204" s="7" t="s">
        <v>517</v>
      </c>
      <c r="P204" s="15" t="s">
        <v>26</v>
      </c>
      <c r="Q204" s="15"/>
      <c r="R204" s="7"/>
      <c r="S204" s="7"/>
      <c r="T204" s="36"/>
      <c r="U204" s="28">
        <v>25000000</v>
      </c>
      <c r="V204" s="28">
        <f t="shared" si="10"/>
        <v>28000000.000000004</v>
      </c>
      <c r="W204" s="15">
        <v>2011</v>
      </c>
      <c r="X204" s="14" t="s">
        <v>244</v>
      </c>
    </row>
    <row r="205" spans="1:24" ht="90">
      <c r="A205" s="29" t="s">
        <v>528</v>
      </c>
      <c r="B205" s="7" t="s">
        <v>27</v>
      </c>
      <c r="C205" s="53" t="s">
        <v>58</v>
      </c>
      <c r="D205" s="42" t="s">
        <v>120</v>
      </c>
      <c r="E205" s="42" t="s">
        <v>121</v>
      </c>
      <c r="F205" s="7" t="s">
        <v>118</v>
      </c>
      <c r="G205" s="42" t="s">
        <v>119</v>
      </c>
      <c r="H205" s="7" t="s">
        <v>31</v>
      </c>
      <c r="I205" s="37">
        <v>70</v>
      </c>
      <c r="J205" s="15">
        <v>710000000</v>
      </c>
      <c r="K205" s="15" t="s">
        <v>50</v>
      </c>
      <c r="L205" s="54" t="s">
        <v>325</v>
      </c>
      <c r="M205" s="7" t="s">
        <v>142</v>
      </c>
      <c r="N205" s="7"/>
      <c r="O205" s="7" t="s">
        <v>326</v>
      </c>
      <c r="P205" s="15" t="s">
        <v>26</v>
      </c>
      <c r="Q205" s="15"/>
      <c r="R205" s="7"/>
      <c r="S205" s="7"/>
      <c r="T205" s="36"/>
      <c r="U205" s="28">
        <v>2961000</v>
      </c>
      <c r="V205" s="28">
        <f t="shared" si="10"/>
        <v>3316320.0000000005</v>
      </c>
      <c r="W205" s="15">
        <v>2011</v>
      </c>
      <c r="X205" s="14" t="s">
        <v>244</v>
      </c>
    </row>
    <row r="206" spans="1:24" ht="56.25">
      <c r="A206" s="29" t="s">
        <v>529</v>
      </c>
      <c r="B206" s="7" t="s">
        <v>307</v>
      </c>
      <c r="C206" s="53" t="s">
        <v>58</v>
      </c>
      <c r="D206" s="42" t="s">
        <v>122</v>
      </c>
      <c r="E206" s="42" t="s">
        <v>123</v>
      </c>
      <c r="F206" s="42" t="s">
        <v>124</v>
      </c>
      <c r="G206" s="42" t="s">
        <v>125</v>
      </c>
      <c r="H206" s="7" t="s">
        <v>31</v>
      </c>
      <c r="I206" s="37">
        <v>80</v>
      </c>
      <c r="J206" s="15">
        <v>710000000</v>
      </c>
      <c r="K206" s="23" t="s">
        <v>50</v>
      </c>
      <c r="L206" s="54" t="s">
        <v>327</v>
      </c>
      <c r="M206" s="7" t="s">
        <v>38</v>
      </c>
      <c r="N206" s="7"/>
      <c r="O206" s="7" t="s">
        <v>517</v>
      </c>
      <c r="P206" s="15" t="s">
        <v>26</v>
      </c>
      <c r="Q206" s="15"/>
      <c r="R206" s="7"/>
      <c r="S206" s="7"/>
      <c r="T206" s="36"/>
      <c r="U206" s="28">
        <v>500000</v>
      </c>
      <c r="V206" s="28">
        <f t="shared" si="10"/>
        <v>560000</v>
      </c>
      <c r="W206" s="15">
        <v>2011</v>
      </c>
      <c r="X206" s="14" t="s">
        <v>244</v>
      </c>
    </row>
    <row r="207" spans="1:24" ht="56.25">
      <c r="A207" s="29" t="s">
        <v>530</v>
      </c>
      <c r="B207" s="7" t="s">
        <v>307</v>
      </c>
      <c r="C207" s="53" t="s">
        <v>58</v>
      </c>
      <c r="D207" s="42" t="s">
        <v>126</v>
      </c>
      <c r="E207" s="42" t="s">
        <v>127</v>
      </c>
      <c r="F207" s="42" t="s">
        <v>128</v>
      </c>
      <c r="G207" s="42" t="s">
        <v>129</v>
      </c>
      <c r="H207" s="7" t="s">
        <v>31</v>
      </c>
      <c r="I207" s="37">
        <v>50</v>
      </c>
      <c r="J207" s="15">
        <v>710000000</v>
      </c>
      <c r="K207" s="23" t="s">
        <v>50</v>
      </c>
      <c r="L207" s="54" t="s">
        <v>325</v>
      </c>
      <c r="M207" s="7" t="s">
        <v>38</v>
      </c>
      <c r="N207" s="7"/>
      <c r="O207" s="7" t="s">
        <v>326</v>
      </c>
      <c r="P207" s="15" t="s">
        <v>26</v>
      </c>
      <c r="Q207" s="15"/>
      <c r="R207" s="7"/>
      <c r="S207" s="7"/>
      <c r="T207" s="36"/>
      <c r="U207" s="28">
        <v>500000</v>
      </c>
      <c r="V207" s="28">
        <f t="shared" si="10"/>
        <v>560000</v>
      </c>
      <c r="W207" s="15">
        <v>2011</v>
      </c>
      <c r="X207" s="14" t="s">
        <v>244</v>
      </c>
    </row>
    <row r="208" spans="1:24" ht="56.25">
      <c r="A208" s="29" t="s">
        <v>531</v>
      </c>
      <c r="B208" s="7" t="s">
        <v>307</v>
      </c>
      <c r="C208" s="53" t="s">
        <v>58</v>
      </c>
      <c r="D208" s="42" t="s">
        <v>130</v>
      </c>
      <c r="E208" s="42" t="s">
        <v>131</v>
      </c>
      <c r="F208" s="42" t="s">
        <v>132</v>
      </c>
      <c r="G208" s="42" t="s">
        <v>133</v>
      </c>
      <c r="H208" s="7" t="s">
        <v>31</v>
      </c>
      <c r="I208" s="37">
        <v>50</v>
      </c>
      <c r="J208" s="15">
        <v>710000000</v>
      </c>
      <c r="K208" s="23" t="s">
        <v>50</v>
      </c>
      <c r="L208" s="54" t="s">
        <v>325</v>
      </c>
      <c r="M208" s="7" t="s">
        <v>38</v>
      </c>
      <c r="N208" s="7"/>
      <c r="O208" s="7" t="s">
        <v>326</v>
      </c>
      <c r="P208" s="15" t="s">
        <v>26</v>
      </c>
      <c r="Q208" s="15"/>
      <c r="R208" s="7"/>
      <c r="S208" s="7"/>
      <c r="T208" s="36"/>
      <c r="U208" s="28">
        <v>500000</v>
      </c>
      <c r="V208" s="28">
        <f t="shared" si="10"/>
        <v>560000</v>
      </c>
      <c r="W208" s="15">
        <v>2011</v>
      </c>
      <c r="X208" s="14" t="s">
        <v>244</v>
      </c>
    </row>
    <row r="209" spans="1:24" ht="56.25">
      <c r="A209" s="29" t="s">
        <v>532</v>
      </c>
      <c r="B209" s="7" t="s">
        <v>307</v>
      </c>
      <c r="C209" s="53" t="s">
        <v>58</v>
      </c>
      <c r="D209" s="42" t="s">
        <v>134</v>
      </c>
      <c r="E209" s="42" t="s">
        <v>135</v>
      </c>
      <c r="F209" s="42" t="s">
        <v>136</v>
      </c>
      <c r="G209" s="42" t="s">
        <v>137</v>
      </c>
      <c r="H209" s="7" t="s">
        <v>31</v>
      </c>
      <c r="I209" s="37">
        <v>80</v>
      </c>
      <c r="J209" s="15">
        <v>710000000</v>
      </c>
      <c r="K209" s="23" t="s">
        <v>50</v>
      </c>
      <c r="L209" s="54" t="s">
        <v>325</v>
      </c>
      <c r="M209" s="7" t="s">
        <v>38</v>
      </c>
      <c r="N209" s="7"/>
      <c r="O209" s="7" t="s">
        <v>326</v>
      </c>
      <c r="P209" s="15" t="s">
        <v>26</v>
      </c>
      <c r="Q209" s="15"/>
      <c r="R209" s="7"/>
      <c r="S209" s="7"/>
      <c r="T209" s="36"/>
      <c r="U209" s="28">
        <v>500000</v>
      </c>
      <c r="V209" s="28">
        <f t="shared" si="10"/>
        <v>560000</v>
      </c>
      <c r="W209" s="15">
        <v>2011</v>
      </c>
      <c r="X209" s="14" t="s">
        <v>244</v>
      </c>
    </row>
    <row r="210" spans="1:24" ht="56.25">
      <c r="A210" s="29" t="s">
        <v>533</v>
      </c>
      <c r="B210" s="7" t="s">
        <v>307</v>
      </c>
      <c r="C210" s="53" t="s">
        <v>58</v>
      </c>
      <c r="D210" s="42" t="s">
        <v>138</v>
      </c>
      <c r="E210" s="42" t="s">
        <v>139</v>
      </c>
      <c r="F210" s="42" t="s">
        <v>140</v>
      </c>
      <c r="G210" s="42" t="s">
        <v>141</v>
      </c>
      <c r="H210" s="7" t="s">
        <v>31</v>
      </c>
      <c r="I210" s="37">
        <v>80</v>
      </c>
      <c r="J210" s="15">
        <v>710000000</v>
      </c>
      <c r="K210" s="23" t="s">
        <v>50</v>
      </c>
      <c r="L210" s="54" t="s">
        <v>325</v>
      </c>
      <c r="M210" s="7" t="s">
        <v>38</v>
      </c>
      <c r="N210" s="7"/>
      <c r="O210" s="7" t="s">
        <v>326</v>
      </c>
      <c r="P210" s="15" t="s">
        <v>26</v>
      </c>
      <c r="Q210" s="15"/>
      <c r="R210" s="7"/>
      <c r="S210" s="7"/>
      <c r="T210" s="36"/>
      <c r="U210" s="28">
        <v>500000</v>
      </c>
      <c r="V210" s="28">
        <f t="shared" si="10"/>
        <v>560000</v>
      </c>
      <c r="W210" s="15">
        <v>2011</v>
      </c>
      <c r="X210" s="14" t="s">
        <v>244</v>
      </c>
    </row>
    <row r="211" spans="1:24" ht="56.25">
      <c r="A211" s="29" t="s">
        <v>534</v>
      </c>
      <c r="B211" s="7" t="s">
        <v>307</v>
      </c>
      <c r="C211" s="53" t="s">
        <v>37</v>
      </c>
      <c r="D211" s="42" t="s">
        <v>310</v>
      </c>
      <c r="E211" s="42" t="s">
        <v>311</v>
      </c>
      <c r="F211" s="42" t="s">
        <v>312</v>
      </c>
      <c r="G211" s="42" t="s">
        <v>313</v>
      </c>
      <c r="H211" s="7" t="s">
        <v>25</v>
      </c>
      <c r="I211" s="37">
        <v>100</v>
      </c>
      <c r="J211" s="15">
        <v>710000000</v>
      </c>
      <c r="K211" s="23" t="s">
        <v>50</v>
      </c>
      <c r="L211" s="54" t="s">
        <v>327</v>
      </c>
      <c r="M211" s="7" t="s">
        <v>38</v>
      </c>
      <c r="N211" s="7"/>
      <c r="O211" s="7" t="s">
        <v>517</v>
      </c>
      <c r="P211" s="15" t="s">
        <v>26</v>
      </c>
      <c r="Q211" s="15"/>
      <c r="R211" s="7" t="s">
        <v>314</v>
      </c>
      <c r="S211" s="7">
        <v>1</v>
      </c>
      <c r="T211" s="36"/>
      <c r="U211" s="28">
        <v>5000000</v>
      </c>
      <c r="V211" s="28">
        <f t="shared" si="10"/>
        <v>5600000.000000001</v>
      </c>
      <c r="W211" s="15">
        <v>2011</v>
      </c>
      <c r="X211" s="14" t="s">
        <v>244</v>
      </c>
    </row>
    <row r="212" spans="1:24" ht="56.25">
      <c r="A212" s="29" t="s">
        <v>535</v>
      </c>
      <c r="B212" s="7" t="s">
        <v>307</v>
      </c>
      <c r="C212" s="53" t="s">
        <v>37</v>
      </c>
      <c r="D212" s="42" t="s">
        <v>316</v>
      </c>
      <c r="E212" s="42" t="s">
        <v>317</v>
      </c>
      <c r="F212" s="42" t="s">
        <v>318</v>
      </c>
      <c r="G212" s="42" t="s">
        <v>319</v>
      </c>
      <c r="H212" s="7" t="s">
        <v>31</v>
      </c>
      <c r="I212" s="37">
        <v>100</v>
      </c>
      <c r="J212" s="15">
        <v>710000000</v>
      </c>
      <c r="K212" s="23" t="s">
        <v>50</v>
      </c>
      <c r="L212" s="54" t="s">
        <v>325</v>
      </c>
      <c r="M212" s="7" t="s">
        <v>38</v>
      </c>
      <c r="N212" s="7"/>
      <c r="O212" s="7" t="s">
        <v>326</v>
      </c>
      <c r="P212" s="15" t="s">
        <v>26</v>
      </c>
      <c r="Q212" s="15"/>
      <c r="R212" s="7" t="s">
        <v>314</v>
      </c>
      <c r="S212" s="7">
        <v>1</v>
      </c>
      <c r="T212" s="36"/>
      <c r="U212" s="28">
        <v>5000000</v>
      </c>
      <c r="V212" s="28">
        <f t="shared" si="10"/>
        <v>5600000.000000001</v>
      </c>
      <c r="W212" s="15">
        <v>2011</v>
      </c>
      <c r="X212" s="14" t="s">
        <v>244</v>
      </c>
    </row>
    <row r="213" spans="1:24" ht="56.25">
      <c r="A213" s="29" t="s">
        <v>536</v>
      </c>
      <c r="B213" s="7" t="s">
        <v>307</v>
      </c>
      <c r="C213" s="53" t="s">
        <v>37</v>
      </c>
      <c r="D213" s="42" t="s">
        <v>321</v>
      </c>
      <c r="E213" s="42" t="s">
        <v>322</v>
      </c>
      <c r="F213" s="42" t="s">
        <v>323</v>
      </c>
      <c r="G213" s="42" t="s">
        <v>324</v>
      </c>
      <c r="H213" s="7" t="s">
        <v>31</v>
      </c>
      <c r="I213" s="37">
        <v>100</v>
      </c>
      <c r="J213" s="15">
        <v>710000000</v>
      </c>
      <c r="K213" s="23" t="s">
        <v>50</v>
      </c>
      <c r="L213" s="54" t="s">
        <v>328</v>
      </c>
      <c r="M213" s="7" t="s">
        <v>38</v>
      </c>
      <c r="N213" s="7"/>
      <c r="O213" s="7" t="s">
        <v>518</v>
      </c>
      <c r="P213" s="15" t="s">
        <v>26</v>
      </c>
      <c r="Q213" s="15"/>
      <c r="R213" s="7" t="s">
        <v>314</v>
      </c>
      <c r="S213" s="7">
        <v>1</v>
      </c>
      <c r="T213" s="36"/>
      <c r="U213" s="28">
        <v>1800000</v>
      </c>
      <c r="V213" s="28">
        <f t="shared" si="10"/>
        <v>2016000.0000000002</v>
      </c>
      <c r="W213" s="15">
        <v>2011</v>
      </c>
      <c r="X213" s="14" t="s">
        <v>244</v>
      </c>
    </row>
    <row r="214" spans="1:24" ht="56.25">
      <c r="A214" s="57" t="s">
        <v>537</v>
      </c>
      <c r="B214" s="7" t="s">
        <v>307</v>
      </c>
      <c r="C214" s="53" t="s">
        <v>72</v>
      </c>
      <c r="D214" s="42" t="s">
        <v>512</v>
      </c>
      <c r="E214" s="42" t="s">
        <v>513</v>
      </c>
      <c r="F214" s="7" t="s">
        <v>514</v>
      </c>
      <c r="G214" s="7" t="s">
        <v>515</v>
      </c>
      <c r="H214" s="7" t="s">
        <v>25</v>
      </c>
      <c r="I214" s="37">
        <v>100</v>
      </c>
      <c r="J214" s="15">
        <v>710000000</v>
      </c>
      <c r="K214" s="23" t="s">
        <v>50</v>
      </c>
      <c r="L214" s="54" t="s">
        <v>325</v>
      </c>
      <c r="M214" s="7" t="s">
        <v>73</v>
      </c>
      <c r="N214" s="146"/>
      <c r="O214" s="7" t="s">
        <v>326</v>
      </c>
      <c r="P214" s="15" t="s">
        <v>26</v>
      </c>
      <c r="Q214" s="146"/>
      <c r="R214" s="7" t="s">
        <v>516</v>
      </c>
      <c r="S214" s="7">
        <f>68+82</f>
        <v>150</v>
      </c>
      <c r="T214" s="146"/>
      <c r="U214" s="28">
        <f>15300000+18450000</f>
        <v>33750000</v>
      </c>
      <c r="V214" s="28">
        <f t="shared" si="10"/>
        <v>37800000</v>
      </c>
      <c r="W214" s="15">
        <v>2011</v>
      </c>
      <c r="X214" s="15" t="s">
        <v>244</v>
      </c>
    </row>
    <row r="215" spans="1:24" ht="11.25">
      <c r="A215" s="58" t="s">
        <v>29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94">
        <f>SUM(U197:U214)</f>
        <v>255557000</v>
      </c>
      <c r="V215" s="94">
        <f>SUM(V197:V214)</f>
        <v>286223840</v>
      </c>
      <c r="W215" s="13"/>
      <c r="X215" s="13"/>
    </row>
    <row r="216" spans="1:24" ht="11.25">
      <c r="A216" s="58" t="s">
        <v>64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94">
        <f>U215+U195</f>
        <v>1380418000</v>
      </c>
      <c r="V216" s="94">
        <f>V215+V195</f>
        <v>1546068160.0000002</v>
      </c>
      <c r="W216" s="13"/>
      <c r="X216" s="13"/>
    </row>
    <row r="217" spans="1:24" ht="11.25">
      <c r="A217" s="86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1.25">
      <c r="A218" s="86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91"/>
      <c r="W218" s="13"/>
      <c r="X218" s="13"/>
    </row>
    <row r="219" spans="1:24" ht="11.25">
      <c r="A219" s="86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91"/>
      <c r="W219" s="73"/>
      <c r="X219" s="13"/>
    </row>
    <row r="220" spans="1:24" ht="11.25">
      <c r="A220" s="86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91"/>
      <c r="W220" s="9"/>
      <c r="X220" s="13"/>
    </row>
    <row r="221" spans="1:24" ht="11.25">
      <c r="A221" s="86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91"/>
      <c r="W221" s="13"/>
      <c r="X221" s="13"/>
    </row>
    <row r="223" spans="21:22" ht="11.25">
      <c r="U223" s="147"/>
      <c r="V223" s="131"/>
    </row>
  </sheetData>
  <sheetProtection/>
  <autoFilter ref="A15:X216"/>
  <mergeCells count="1">
    <mergeCell ref="A13:V13"/>
  </mergeCells>
  <printOptions/>
  <pageMargins left="0.15748031496062992" right="0.17" top="0.1968503937007874" bottom="0.15748031496062992" header="0.1574803149606299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A.Sarsenayev</cp:lastModifiedBy>
  <cp:lastPrinted>2010-10-29T03:14:14Z</cp:lastPrinted>
  <dcterms:created xsi:type="dcterms:W3CDTF">1996-10-08T23:32:33Z</dcterms:created>
  <dcterms:modified xsi:type="dcterms:W3CDTF">2011-07-19T09:29:57Z</dcterms:modified>
  <cp:category/>
  <cp:version/>
  <cp:contentType/>
  <cp:contentStatus/>
</cp:coreProperties>
</file>